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governosp.sharepoint.com/teams/SPPREVCOM-PREVCOM-Intranet-DiretoriadeAdministrao/Shared Documents/Diretoria de Administração/3. COF/ORCAMENTO E FINANCAS/FINANCEIRO/CONTABIL/CONTROLE FINANCEIRO/FINANCEIRO/DIARIAS - LOCOMOÇÃO/"/>
    </mc:Choice>
  </mc:AlternateContent>
  <xr:revisionPtr revIDLastSave="249" documentId="13_ncr:1_{C00BB99A-6586-45BD-A2AA-A9700598B87C}" xr6:coauthVersionLast="47" xr6:coauthVersionMax="47" xr10:uidLastSave="{7318FBE8-D532-4894-8254-EBC1C686132A}"/>
  <bookViews>
    <workbookView xWindow="-110" yWindow="-110" windowWidth="19420" windowHeight="10300" tabRatio="761" firstSheet="101" activeTab="104" xr2:uid="{00000000-000D-0000-FFFF-FFFF00000000}"/>
  </bookViews>
  <sheets>
    <sheet name="Jun-16" sheetId="1" r:id="rId1"/>
    <sheet name="Jul-16" sheetId="2" r:id="rId2"/>
    <sheet name="Ago-16" sheetId="3" r:id="rId3"/>
    <sheet name="Set-16" sheetId="4" r:id="rId4"/>
    <sheet name="Out-16" sheetId="5" r:id="rId5"/>
    <sheet name="Nov-16" sheetId="6" r:id="rId6"/>
    <sheet name="Dez-16" sheetId="7" r:id="rId7"/>
    <sheet name="Jan-17" sheetId="8" r:id="rId8"/>
    <sheet name="Fev-2017" sheetId="9" r:id="rId9"/>
    <sheet name="Mar-2017" sheetId="10" r:id="rId10"/>
    <sheet name="Abr-17" sheetId="11" r:id="rId11"/>
    <sheet name="Mai-17" sheetId="12" r:id="rId12"/>
    <sheet name="Jun-17" sheetId="13" r:id="rId13"/>
    <sheet name="Jul-17" sheetId="14" r:id="rId14"/>
    <sheet name="Ago-17" sheetId="15" r:id="rId15"/>
    <sheet name="Set-17" sheetId="16" r:id="rId16"/>
    <sheet name="Out-17" sheetId="17" r:id="rId17"/>
    <sheet name="Nov-17" sheetId="18" r:id="rId18"/>
    <sheet name="Dez-17" sheetId="19" r:id="rId19"/>
    <sheet name="Jan-18" sheetId="20" r:id="rId20"/>
    <sheet name="Fev-18" sheetId="21" r:id="rId21"/>
    <sheet name="Mar-18" sheetId="22" r:id="rId22"/>
    <sheet name="Abr-18" sheetId="23" r:id="rId23"/>
    <sheet name="Mai-18" sheetId="24" r:id="rId24"/>
    <sheet name="Jun-18" sheetId="25" r:id="rId25"/>
    <sheet name="Jul-18" sheetId="26" r:id="rId26"/>
    <sheet name="Ago-18" sheetId="27" r:id="rId27"/>
    <sheet name="Set-18" sheetId="28" r:id="rId28"/>
    <sheet name="Out-18" sheetId="29" r:id="rId29"/>
    <sheet name="Nov-18" sheetId="30" r:id="rId30"/>
    <sheet name="Dez-18" sheetId="31" r:id="rId31"/>
    <sheet name="Jan-19" sheetId="32" r:id="rId32"/>
    <sheet name="Fev-19" sheetId="33" r:id="rId33"/>
    <sheet name="Mar-19" sheetId="34" r:id="rId34"/>
    <sheet name="Abr-19" sheetId="35" r:id="rId35"/>
    <sheet name="Mai-19" sheetId="36" r:id="rId36"/>
    <sheet name="Jun-19 " sheetId="37" r:id="rId37"/>
    <sheet name="Jul-19 " sheetId="38" r:id="rId38"/>
    <sheet name="Ago-19" sheetId="39" r:id="rId39"/>
    <sheet name="Set-19 " sheetId="40" r:id="rId40"/>
    <sheet name="Out-19" sheetId="41" r:id="rId41"/>
    <sheet name="Nov-19" sheetId="42" r:id="rId42"/>
    <sheet name="Dez-19" sheetId="43" r:id="rId43"/>
    <sheet name="Jan-20" sheetId="44" r:id="rId44"/>
    <sheet name="Fev-20" sheetId="45" r:id="rId45"/>
    <sheet name="Mar-20" sheetId="46" r:id="rId46"/>
    <sheet name="Abr-20" sheetId="47" r:id="rId47"/>
    <sheet name="Mai-20" sheetId="48" r:id="rId48"/>
    <sheet name="Jun-20" sheetId="49" r:id="rId49"/>
    <sheet name="Jul-20" sheetId="50" r:id="rId50"/>
    <sheet name="Ago-20" sheetId="51" r:id="rId51"/>
    <sheet name="Set-20" sheetId="52" r:id="rId52"/>
    <sheet name="Out-20" sheetId="53" r:id="rId53"/>
    <sheet name="Nov-20" sheetId="54" r:id="rId54"/>
    <sheet name="Dez-20" sheetId="55" r:id="rId55"/>
    <sheet name="Jan-21" sheetId="56" r:id="rId56"/>
    <sheet name="Fev-21" sheetId="57" r:id="rId57"/>
    <sheet name="Mar-21" sheetId="58" r:id="rId58"/>
    <sheet name="Abr-21" sheetId="59" r:id="rId59"/>
    <sheet name="Mai-21" sheetId="60" r:id="rId60"/>
    <sheet name="Jun-21" sheetId="61" r:id="rId61"/>
    <sheet name="Jul-21" sheetId="62" r:id="rId62"/>
    <sheet name="Ago-21" sheetId="63" r:id="rId63"/>
    <sheet name="Set-21" sheetId="64" r:id="rId64"/>
    <sheet name="Out-21" sheetId="65" r:id="rId65"/>
    <sheet name="NOV-21" sheetId="66" r:id="rId66"/>
    <sheet name="DEZ-21" sheetId="67" r:id="rId67"/>
    <sheet name="JAN-22" sheetId="68" r:id="rId68"/>
    <sheet name="FEV-22" sheetId="69" r:id="rId69"/>
    <sheet name="MAR-22" sheetId="70" r:id="rId70"/>
    <sheet name="ABR-22" sheetId="71" r:id="rId71"/>
    <sheet name="MAI-2022" sheetId="73" r:id="rId72"/>
    <sheet name="JUN-2022" sheetId="75" r:id="rId73"/>
    <sheet name="JUL-2022" sheetId="74" r:id="rId74"/>
    <sheet name="AGO-2022" sheetId="76" r:id="rId75"/>
    <sheet name="SET-2022" sheetId="77" r:id="rId76"/>
    <sheet name="OUT-2022" sheetId="78" r:id="rId77"/>
    <sheet name="NOV-2022" sheetId="79" r:id="rId78"/>
    <sheet name="DEZ-2022" sheetId="80" r:id="rId79"/>
    <sheet name="JAN-2023" sheetId="81" r:id="rId80"/>
    <sheet name="FEV-2023" sheetId="82" r:id="rId81"/>
    <sheet name="MAR-2023" sheetId="83" r:id="rId82"/>
    <sheet name="ABR-2023" sheetId="84" r:id="rId83"/>
    <sheet name="MAI-2023" sheetId="85" r:id="rId84"/>
    <sheet name="JUN-2023" sheetId="86" r:id="rId85"/>
    <sheet name="JUL-2023" sheetId="87" r:id="rId86"/>
    <sheet name="AGO-2023" sheetId="88" r:id="rId87"/>
    <sheet name="SET-2023" sheetId="89" r:id="rId88"/>
    <sheet name="OUT-2023" sheetId="90" r:id="rId89"/>
    <sheet name="NOV-2023" sheetId="91" r:id="rId90"/>
    <sheet name="DEZ-2023" sheetId="92" r:id="rId91"/>
    <sheet name="JAN-2024" sheetId="93" r:id="rId92"/>
    <sheet name="FEV-2024" sheetId="94" r:id="rId93"/>
    <sheet name="MAR-2024" sheetId="95" r:id="rId94"/>
    <sheet name="ABR-2024" sheetId="96" r:id="rId95"/>
    <sheet name="JUN-2024" sheetId="97" r:id="rId96"/>
    <sheet name="JUL-2024" sheetId="98" r:id="rId97"/>
    <sheet name="AGO-2024" sheetId="100" r:id="rId98"/>
    <sheet name="SET-2024" sheetId="101" r:id="rId99"/>
    <sheet name="OUT-2024" sheetId="102" r:id="rId100"/>
    <sheet name="NOV-2024" sheetId="103" r:id="rId101"/>
    <sheet name="DEZ-2024" sheetId="104" r:id="rId102"/>
    <sheet name="JAN-2025" sheetId="105" r:id="rId103"/>
    <sheet name="FEV-2025" sheetId="106" r:id="rId104"/>
    <sheet name="MAR-2025" sheetId="107" r:id="rId105"/>
    <sheet name="REQ. TCE-21" sheetId="72" r:id="rId106"/>
    <sheet name="Requisição TCE 23" sheetId="99" r:id="rId107"/>
    <sheet name="Requisição TCE 2024" sheetId="108" r:id="rId108"/>
  </sheets>
  <definedNames>
    <definedName name="_xlnm.Print_Area" localSheetId="0">'Jun-16'!$A$1:$G$6</definedName>
    <definedName name="_xlnm.Print_Area" localSheetId="36">'Jun-19 '!$A$1:$I$11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7" l="1"/>
  <c r="H7" i="31" l="1"/>
  <c r="H6" i="31"/>
  <c r="H12" i="28" l="1"/>
  <c r="H10" i="27" l="1"/>
  <c r="H9" i="27"/>
  <c r="H20" i="25"/>
  <c r="H18" i="25"/>
  <c r="H17" i="25"/>
  <c r="H16" i="25"/>
  <c r="H15" i="25"/>
  <c r="H9" i="25" l="1"/>
  <c r="G7" i="13" l="1"/>
  <c r="G9" i="11"/>
  <c r="G8" i="11"/>
  <c r="G7" i="10"/>
  <c r="G11" i="6"/>
  <c r="G10" i="6"/>
  <c r="G9" i="6"/>
</calcChain>
</file>

<file path=xl/sharedStrings.xml><?xml version="1.0" encoding="utf-8"?>
<sst xmlns="http://schemas.openxmlformats.org/spreadsheetml/2006/main" count="3011" uniqueCount="507">
  <si>
    <t>ANEXO</t>
  </si>
  <si>
    <t>CARGO</t>
  </si>
  <si>
    <t>DATA</t>
  </si>
  <si>
    <t>DESTINO</t>
  </si>
  <si>
    <t>MOTIVO</t>
  </si>
  <si>
    <t>VALOR DIÁRIAS</t>
  </si>
  <si>
    <t>NOME DO FAVORECIDO</t>
  </si>
  <si>
    <t>RESOLUÇÃO  SG-19, DE 20/04/2016</t>
  </si>
  <si>
    <t>Assessora de Previdência Complementar I</t>
  </si>
  <si>
    <t>Araçatuba/Bauru/Botucatu</t>
  </si>
  <si>
    <t>VALOR PASSAGEM AÉREA</t>
  </si>
  <si>
    <t>Ribeirão Preto/São José do Rio Preto/Limeira</t>
  </si>
  <si>
    <t>Carlos Henrique Flory</t>
  </si>
  <si>
    <t>Diretor Presidente</t>
  </si>
  <si>
    <t>13/07/2016 a 14/07/2016</t>
  </si>
  <si>
    <t>Diretora de Relacionamento Institucional</t>
  </si>
  <si>
    <t>Renata Malpica Caldeira Tanuoe</t>
  </si>
  <si>
    <t>Assessor em Previdência Complementar III</t>
  </si>
  <si>
    <t>Brasília/DF</t>
  </si>
  <si>
    <t>Patrícia  Sales de Oliveira Costa</t>
  </si>
  <si>
    <t>mês de referencia: julho/2016</t>
  </si>
  <si>
    <t>mês de referencia: agosto/2016</t>
  </si>
  <si>
    <t>Rio de Janeiro/RJ</t>
  </si>
  <si>
    <t>14/08/2016 a 15/08/2016</t>
  </si>
  <si>
    <t>mês de referencia: setembro/2016</t>
  </si>
  <si>
    <t>Participação em mesa redonda no seminário "A Governança dos Fundos de Pensão: Discussão sobre os Projetos de Lei" no escritório do BNDES na cidade do Rio de Janeiro/RJ</t>
  </si>
  <si>
    <t>Florianópolis/SC</t>
  </si>
  <si>
    <t xml:space="preserve"> Participação no 37º Congresso Brasileiro de Fundos de Pensão, promovido pela ABRAPP, na cidade de Florianópolis/SC</t>
  </si>
  <si>
    <t>mês de referencia: outubro/2016</t>
  </si>
  <si>
    <t>11/09/2016 a 14/09/2016</t>
  </si>
  <si>
    <t>mês de referencia: novembro/2016</t>
  </si>
  <si>
    <t>06/11/2016 a 08/11/2016</t>
  </si>
  <si>
    <t>06/06/2016 a 09/06/2016</t>
  </si>
  <si>
    <t>20/06/2016 a 23/06/2016</t>
  </si>
  <si>
    <t>Bauru/SP</t>
  </si>
  <si>
    <t>16/11/2016 a 17/11/2016</t>
  </si>
  <si>
    <t>Campinas/SP</t>
  </si>
  <si>
    <t>Participar em palestra (representar o Diretor-Presidente da SP-PREVCOM) na Universidade de Campinas - UNICAMP e Administrar treinamento em RHs na unidade Centro Paula Souza CEETPS na cidade de Campinas/SP</t>
  </si>
  <si>
    <t>Ribeirão Preto/SP</t>
  </si>
  <si>
    <t>23/11/2016 a 25/11/2016</t>
  </si>
  <si>
    <t>Lylian Fernandes Duarte</t>
  </si>
  <si>
    <t>Assistente Técnico Previdência Complementar IV</t>
  </si>
  <si>
    <t>Josilda Andrade Dionísio da Silva</t>
  </si>
  <si>
    <t>Recife/PE</t>
  </si>
  <si>
    <t>28/11/2016 a 01/12/2016</t>
  </si>
  <si>
    <t xml:space="preserve">Participar em Reunião Técnica como membro do GT-OP sobre o E-social para Órgãos Públicos a ser realizado em Recife/PE, visando adaptação ao E-social para unificação de envio de informações pelo empregadores, conduzida pelo Comitê Gestor do E-social composto por representantes da Secretaria da Receita Federal do Brasil, Ministério do Trabalho, Secretaria de Politicas Previdenciárias do Ministério da Fazenda, Instituto Nacional de Seguro Social e Caixa Econômica Federal </t>
  </si>
  <si>
    <t>Bauru/SP e São Jose do Rio Preto/SP</t>
  </si>
  <si>
    <t>30/11/2016 a 02/12/2016</t>
  </si>
  <si>
    <t>Participar em reunião extraordinária do Comitê Fundos de Pensão dos Servidores Públicos na sede da PREVIC em Brasília/DF</t>
  </si>
  <si>
    <t>Realizar  reuniões técnicas e palestras  na Fundação Casa e no HC em Ribeirão Preto/SP, no  DER de São José do Rio Preto/SP e na UNICAMP em Limeira/SP</t>
  </si>
  <si>
    <t>Realizar palestras e  reuniões técnicas na UNESP em Araçatuba/SP, USP em Bauru/SP e no HC em Botucatu/SP</t>
  </si>
  <si>
    <t>Participação em reunião na PREVIC em Brasília/DF</t>
  </si>
  <si>
    <t>Mércia Marques Lopes</t>
  </si>
  <si>
    <t>mês de referencia: dezembro/2016</t>
  </si>
  <si>
    <t>Marilia/SP</t>
  </si>
  <si>
    <t>14/12/2016 a 15/12/2016</t>
  </si>
  <si>
    <t>Administrar treinamento em RHs e palestras nas unidades do Centro Paula Souza CEETPS na cidade de Marilia/SP</t>
  </si>
  <si>
    <t>Administrar treinamento em RHs e palestras nas unidades do Centro Paula Souza CEETPS na cidade de Bauru/SP</t>
  </si>
  <si>
    <t>mês de referencia: janeiro/2017</t>
  </si>
  <si>
    <t>mês de referencia: fevereiro/2017</t>
  </si>
  <si>
    <t>mês de referencia: março/2017</t>
  </si>
  <si>
    <t>s/despesa</t>
  </si>
  <si>
    <t xml:space="preserve">Carlos Henrique Flory </t>
  </si>
  <si>
    <t>06/03 e 07/03/2017</t>
  </si>
  <si>
    <t>Porto Velho no Estado de Rondônia/RO</t>
  </si>
  <si>
    <t>Patrícia Sales de Oliveira Costa</t>
  </si>
  <si>
    <t>Birigui/SP</t>
  </si>
  <si>
    <t>Participação como palestrante no evento " Regime Próprio e seus Desafios", promovido pela BiriguiPrev na Câmara Municipal de Birigui</t>
  </si>
  <si>
    <t xml:space="preserve"> Brasília/DF</t>
  </si>
  <si>
    <t>24/04 a 27/04/2017</t>
  </si>
  <si>
    <t xml:space="preserve">Participar em Reunião Técnica do GT-OP sobre o E-social para Órgãos Públicos , visando adaptação ao E-social para unificação de envio de informações pelo empregadores, conduzida pelo Comitê Gestor do E-social composto por representantes da Secretaria da Receita Federal do Brasil, Ministério do Trabalho, Secretaria de Politicas Previdenciárias do Ministério da Fazenda, Instituto Nacional de Seguro Social e Caixa Econômica Federal </t>
  </si>
  <si>
    <t xml:space="preserve">Participar em Reunião Técnica do GT-OP sobre o E-social para Órgãos Públicos, visando adaptação ao E-social para unificação de envio de informações pelo empregadores, conduzida pelo Comitê Gestor do E-social composto por representantes da Secretaria da Receita Federal do Brasil, Ministério do Trabalho, Secretaria de Politicas Previdenciárias do Ministério da Fazenda, Instituto Nacional de Seguro Social e Caixa Econômica Federal </t>
  </si>
  <si>
    <t>mês de referencia: abril/2017</t>
  </si>
  <si>
    <t>mês de referencia: maio/2017</t>
  </si>
  <si>
    <t xml:space="preserve"> Rio de Janeiro/RJ</t>
  </si>
  <si>
    <t>Participação no dia 09/05/2017 em reunião entre as coordenadores das Comissões Técnicas Nacionais de Comunicação, Relacionamento e Educação Financeira da ABRAPP, Palestrante nos dias 10/05 e 11/05/2017 no 2º Encontro Nacional de Comunicação, Relacionamento e Educação da Previdência Complementar Fechada e Participação no dia 12/05/2017 na reunião da Comissão Técnica Nacional de Comunicação e Marketing</t>
  </si>
  <si>
    <t xml:space="preserve"> 09/05 a 14/05/2017</t>
  </si>
  <si>
    <t>mês de referencia: junho/2017</t>
  </si>
  <si>
    <t>20/06 e 21/06/2017</t>
  </si>
  <si>
    <t>22/06 e 23/06/2017</t>
  </si>
  <si>
    <t>Belo Horizonte/MG</t>
  </si>
  <si>
    <t>Participação  da reunião na Secretaria Municipal de Gestão Previdenciária de Belo Horizonte/MG</t>
  </si>
  <si>
    <t>Participação 2º Seminário da Subsecretaria do Regime de Previdência Complementar " A Longevidade da População, as perspectivas e as oportunidades de expansão para a Previdência Complementar"</t>
  </si>
  <si>
    <t>Participação como palestrante em eventos de esclarecimentos sobre a implantação de Previdência Complementar no Governo de Rondônia/RO</t>
  </si>
  <si>
    <t>Participação em eventos de esclarecimentos sobre a implantação de Previdência Complementar no Governo de Rondônia/RO</t>
  </si>
  <si>
    <t>Participação na 59º Reunião Ordinária do Conselho Nacional dos Dirigentes dos Regimes Próprios da Previdência Social CONAPREV</t>
  </si>
  <si>
    <t>Participação como palestrante na 59º Reunião Ordinária do Conselho Nacional dos Dirigentes dos Regimes Próprios da Previdência Social CONAPREV</t>
  </si>
  <si>
    <t>20/03 e 21/03/2017</t>
  </si>
  <si>
    <t>06/04 e 07/04/2017</t>
  </si>
  <si>
    <t>02/07 a 05/07/2017</t>
  </si>
  <si>
    <t>Participação em reunião na Superintendência Nacional de Previdência Complementar - PREVIC</t>
  </si>
  <si>
    <t>mês de referencia: julho/2017</t>
  </si>
  <si>
    <t>Participação em reunião do Conselho Superior Previdenciário no Estado de Rondônia/RO</t>
  </si>
  <si>
    <t>mês de referencia: agosto/2017</t>
  </si>
  <si>
    <t>16/08 a 17/08/2017</t>
  </si>
  <si>
    <t>Participar no IV Encontro Nacional de Tecnologia da Informação da Previdência Complementar Fechada, promovido pela ABRAPP</t>
  </si>
  <si>
    <t>Angelita de Almeida Oliveira</t>
  </si>
  <si>
    <t>Curitiba/PR</t>
  </si>
  <si>
    <t>Participar VII Encontro Nacional dos Contabilistas das Entidades Fechadas de Previdência Complementar, promovido pela ABRAPP</t>
  </si>
  <si>
    <t>24/08 a 25/08/2017</t>
  </si>
  <si>
    <t>VALOR TAXI</t>
  </si>
  <si>
    <t>mês de referencia: setembro/2017</t>
  </si>
  <si>
    <t>mês de referencia: outubro/2017</t>
  </si>
  <si>
    <t>mês de referencia: novembro/2017</t>
  </si>
  <si>
    <t>27/11 a 28/11/2017</t>
  </si>
  <si>
    <t>Participação no Seminário Internacional Previdência Complementar: Uma visão de futuro, promovido pela Subsecretaria do Regime de Previdência Complementar</t>
  </si>
  <si>
    <t>Karina Damião Hirano</t>
  </si>
  <si>
    <t>Diretora Administrativa</t>
  </si>
  <si>
    <t>Participação da Reunião na sede da PREVI para discussão das ESI - Entidades Sistematicamente Importantes</t>
  </si>
  <si>
    <t>s/diária</t>
  </si>
  <si>
    <t>Karina Marçon Spechoto Leite</t>
  </si>
  <si>
    <t>Diretora de Seguridade</t>
  </si>
  <si>
    <t xml:space="preserve">Reunião na Superintendência Nacional de Previdência Complementar - PREVIC com o Diretor de Licenciamento (Multipatrocinados - Municípios) </t>
  </si>
  <si>
    <t>mês de referencia: dezembro/2017</t>
  </si>
  <si>
    <t>mês de referencia: janeiro/2018</t>
  </si>
  <si>
    <t>mês de referencia: fevereiro/2018</t>
  </si>
  <si>
    <t xml:space="preserve">Participação no "Desafios e Perspectivas para os FPIS no Brasil", promovido pela Petros/Previ/Funcef </t>
  </si>
  <si>
    <t>mês de referencia: março/2018</t>
  </si>
  <si>
    <t>Campo Grande/MS</t>
  </si>
  <si>
    <t>mês de referencia: abril/2018</t>
  </si>
  <si>
    <t>19 e 20/04/2018</t>
  </si>
  <si>
    <t>Participação na 62º Reunião Ordinária do Conselho Nacional dos Dirigentes de Regimes Próprios de Previdência Social - CONAPREV</t>
  </si>
  <si>
    <t xml:space="preserve">Participação de reunião visando tratativas e estudos no sentido de criar a Previdência Complementar Sul-Mato-Grossense, realizada na Agencia de Previdência Social do Mato Grosso do Sul - AGEPREV MS </t>
  </si>
  <si>
    <t>mês de referencia: maio/2018</t>
  </si>
  <si>
    <t>Botucatu/SP</t>
  </si>
  <si>
    <t>Realizar palestras para prestar esclarecimentos aos servidores titulares de cargos efetivos da UNESP da Faculdade de Medicina Veterinária e Zootécnica do Campus de Botucatu/SP</t>
  </si>
  <si>
    <t>Guarujá/SP</t>
  </si>
  <si>
    <t>Realizar palestras e treinamento junto aos RHs das unidades de ensino do Centro Paula Souza - CPS da Baixada Guarujá/SP, decorrente da alteração de regulamento, tais como a adesão de servidores anteriores e adesão automática</t>
  </si>
  <si>
    <t>Participação da 5ª Semana Nacional de Educação Financeira, promovido pelo Comitê Nacional de Educação Financeira (Conef), realizado no dia 14/05/2018 no auditório do Banco Central do Brasil</t>
  </si>
  <si>
    <t>mês de referencia: junho/2018</t>
  </si>
  <si>
    <t>04/06 a 06/06/2018</t>
  </si>
  <si>
    <t xml:space="preserve"> Josilda Andrade Dionísio da Silva</t>
  </si>
  <si>
    <t xml:space="preserve"> Pindamonhangaba/SP</t>
  </si>
  <si>
    <t>15/05 e 16/05/2018</t>
  </si>
  <si>
    <t>22/05 a 23/05/2018</t>
  </si>
  <si>
    <t>Participação no 12º CONANCEP - Congresso Nacional da ANCEP "A Importância dos Indicadores e Demonstrativos Contábeis na Gestão e Supervisão da Previdência Complementar"</t>
  </si>
  <si>
    <t>Sorocaba/SP e Americana/SP</t>
  </si>
  <si>
    <t>Realizar palestras e treinamento junto aos RHs das unidades de ensino do Centro Paula Souza - CPS de Pindamonhangaba/SP, decorrente da alteração de regulamento, tais como a adesão de servidores anteriores e adesão automática</t>
  </si>
  <si>
    <t>Realizar palestras e treinamento junto aos RHs das unidades de ensino do Centro Paula Souza - CPS de Sorocaba/SP e Americana/SP, decorrente da alteração de regulamento, tais como a adesão de servidores anteriores e adesão automática</t>
  </si>
  <si>
    <t>05/06 a 07/06/2018</t>
  </si>
  <si>
    <t>13/06 a 15/06/2018</t>
  </si>
  <si>
    <t xml:space="preserve"> Garça/SP</t>
  </si>
  <si>
    <t>Realizar palestras e treinamento junto aos RHs das unidades de ensino do Centro Paula Souza - CPS de Garça/SP, decorrente da alteração de regulamento, tais como a adesão de servidores anteriores e adesão automática</t>
  </si>
  <si>
    <t>11/06 e 13/06/2018</t>
  </si>
  <si>
    <t>18/06 e 21/06/2018</t>
  </si>
  <si>
    <t xml:space="preserve"> Franca/SP</t>
  </si>
  <si>
    <t>Realizar palestras e treinamento junto aos RHs das unidades de ensino do Centro Paula Souza - CPS de Franca/SP, decorrente da alteração de regulamento, tais como a adesão de servidores anteriores e adesão automática</t>
  </si>
  <si>
    <t>20/06 a 22/06/2018</t>
  </si>
  <si>
    <t>Participação no 1º Workshop e-Social para Órgãos Públicos, promovido pelo Comitê Gestor do e-Social</t>
  </si>
  <si>
    <t>Participação no 1º evento CONAPRESP - Congresso Nacional de Previdência dos Servidores Públicos</t>
  </si>
  <si>
    <t>28/06 a 29/06/2018</t>
  </si>
  <si>
    <t>ok</t>
  </si>
  <si>
    <t>Porto Velho/RO</t>
  </si>
  <si>
    <t>Assessora de Previdência Complementar III</t>
  </si>
  <si>
    <t>Fabiana Cristina Ishikawa Raniero</t>
  </si>
  <si>
    <t>Sandra Regina Bidin Pavan Firmiano</t>
  </si>
  <si>
    <t>Elenice de Almeida Cordeiro</t>
  </si>
  <si>
    <t>Assistente Técnico Previdência Complementar III</t>
  </si>
  <si>
    <t xml:space="preserve">Haidee Nunes Pereira </t>
  </si>
  <si>
    <t>mês de referencia: julho/2018</t>
  </si>
  <si>
    <t>02/07 a 04/07/2018</t>
  </si>
  <si>
    <t>Realizar palestras e treinamento junto aos RHs das unidades de ensino do Centro Paula Souza - CPS de Ribeirão Preto/SP, decorrente da alteração de regulamento, tais como a adesão de servidores anteriores e adesão automática</t>
  </si>
  <si>
    <t>Realizar palestras e treinamento junto aos RHs das unidades de ensino do Centro Paula Souza - CPS de São Jose do Rio Preto/SP, decorrente da alteração de regulamento, tais como a adesão de servidores anteriores e adesão automática</t>
  </si>
  <si>
    <t xml:space="preserve"> Thiago Roberto Salgado Murakami</t>
  </si>
  <si>
    <t>Assistente em Previdência Complementar</t>
  </si>
  <si>
    <t>São Jose do Rio Preto/SP</t>
  </si>
  <si>
    <t>09/07 a 13/07/2018</t>
  </si>
  <si>
    <t>Presidente Prudente/SP</t>
  </si>
  <si>
    <t>Realizar palestras e treinamento junto aos RHs das unidades de ensino do Centro Paula Souza - CPS de Presidente Prudente/SP, decorrente da alteração de regulamento, tais como a adesão de servidores anteriores e adesão automática</t>
  </si>
  <si>
    <t>mês de referencia: agosto/2018</t>
  </si>
  <si>
    <t>20/08 a 22/08/2018</t>
  </si>
  <si>
    <t>Luiz Henrique Eleutério Mendes</t>
  </si>
  <si>
    <t>Assistente Técnico Previdência Complementar I</t>
  </si>
  <si>
    <t>Rubens Antonio Dalla Pria</t>
  </si>
  <si>
    <t>23/08 e 24/08/2018</t>
  </si>
  <si>
    <t>Vitória/ES</t>
  </si>
  <si>
    <t>Participação em reunião com o Diretor de Licenciamento Carlos Marne da PREVIC, visando tratativas de convenio de adesão com entes Federativos</t>
  </si>
  <si>
    <t>Participação no seminário FUNPRESP "A Previdência Complementar dos Servidores Públicos", para representar o Senhor Presidente</t>
  </si>
  <si>
    <t>Participação em Audiência Publica 02/2018 sobre o tema Governança do Regime de Previdência Complementar - RPC operado pela Entidades Fechadas de Previdência Complementar - EFPC, no Auditório Principal  do Ministério do Trabalho e do Ministério da Fazenda</t>
  </si>
  <si>
    <t>Realizar palestras e treinamento junto a Coordenadoria de Assistência Técnica Integral - Cati em Campinas/SP, visando instruir novos servidores sobre regras de contribuição de aposentadoria</t>
  </si>
  <si>
    <t>Participação como no dia 16/08/2018 no XII Congresso de Municípios do Noroeste Paulista, promovido pela AMA - Associação dos Municípios da Araraquarense sobre o tema "O Município é de Todos"</t>
  </si>
  <si>
    <t>Participação no "Seminário Nacional EFD-REINF para Órgãos Públicos, na sede do Tribunal Superior Eleitoral</t>
  </si>
  <si>
    <t>Participação na 63ª Reunião Ordinária do Conselho Nacional dos Dirigentes de Regimes Próprios de Previdência Social - CONAPREV</t>
  </si>
  <si>
    <t>Santos/SP</t>
  </si>
  <si>
    <t>Participação como palestrante no dia 16/08/2018 no XII Congresso de Municípios do Noroeste Paulista, promovido pela AMA - Associação dos Municípios da Araraquarense sobre o tema "O Município é de Todos"</t>
  </si>
  <si>
    <t xml:space="preserve">Angelita de Almeida Oliveira </t>
  </si>
  <si>
    <t>Participação na Reunião para tratativa de "Previdência Complementar no Município"</t>
  </si>
  <si>
    <t>Joseane da Silva Prado</t>
  </si>
  <si>
    <t>Participação no Seminário "Boas Práticas de Auditoria Interna e Independente em Fundos de Pensão" no Auditório do Ministério da Fazenda/Trabalho</t>
  </si>
  <si>
    <t>VALOR DESLOCAMENTO</t>
  </si>
  <si>
    <t xml:space="preserve">VALOR PASSAGEM AÉREA </t>
  </si>
  <si>
    <t>VALOR PASSAGEM RODOVIÁRIA</t>
  </si>
  <si>
    <t>VALOR DIÁRIA</t>
  </si>
  <si>
    <t>Veículo PREVCOM</t>
  </si>
  <si>
    <t>mês de referencia: setembro/2018</t>
  </si>
  <si>
    <t>Paulo Roberto da Rosa</t>
  </si>
  <si>
    <t>05/09 a 06/09/2018</t>
  </si>
  <si>
    <t>Assessora de Previdência Complementar II</t>
  </si>
  <si>
    <t>10/09 a 12/09/2018</t>
  </si>
  <si>
    <t>19/09 a 20/09/2018</t>
  </si>
  <si>
    <t>24/09 a 28/09/2018</t>
  </si>
  <si>
    <t>Lucas Rodrigues Andrade</t>
  </si>
  <si>
    <t>Assistente Técnico Previdência Complementar II</t>
  </si>
  <si>
    <t>24/09 e 25/09/2018</t>
  </si>
  <si>
    <t>Cuiabá/MT</t>
  </si>
  <si>
    <t xml:space="preserve">Realização de palestras elucidativas com servidores de Mato Grosso em Cuiabá/MT </t>
  </si>
  <si>
    <t xml:space="preserve"> Tania Ricardo Alves</t>
  </si>
  <si>
    <t>Participação em reunião com Governador de Rondônia, juntamente com Dr. Flory, visando assinatura de Termo de Adesão PREVCOM RO</t>
  </si>
  <si>
    <t>Participação de reunião no IPERON - "Instituto de Previdencia do Estado de Rondonia", visando a operacionalização das Adesões PREVCOM RO</t>
  </si>
  <si>
    <t>Realizar palestras elucidativas aos Rhs e servidores de Rondonia em Porto Velho/RO, visando a operacionalização das Adesões PREVCOM RO</t>
  </si>
  <si>
    <t>mês de referencia: outubro/2018</t>
  </si>
  <si>
    <t>Participação no evento de  Workshop de Educação Financeira cujo tema: Previdência Complementar a Caminho para a Sustentabilidade Financeira, realizado no dia 25/10/2018 no campus da UNESP de São José do Rio Preto/SP</t>
  </si>
  <si>
    <t>São José do Rio Preto/SP</t>
  </si>
  <si>
    <t>Participação no 39º Congresso Brasileiro da Previdência Complementar Fechada " Disruptura e o mundo do novo Século", realizado nos dias 10 a 12/09/2018 em Florianópolis/SC.</t>
  </si>
  <si>
    <t>Participação no 12º Congresso Brasileiro de Atuária, realizado nos dias 05 e 06/09/2018 pelo IBA – Instituto Brasileiro de Atuária, realizado no Hotel Hilton no Rio de Janeiro/RJ</t>
  </si>
  <si>
    <t xml:space="preserve">Participação em palestra sobre o tema "Previdencia Complememtar" na 9ª Reunião do Conselho de Desenvolvimento da Região Metropolitana de Ribeirão Preto, realizado no dia 03/09/2018 na sede da Associação de Engenharia, Arquitetura e Agronomia de Ribeirão Preto/SP </t>
  </si>
  <si>
    <t xml:space="preserve">Participação como palestante sobre o tema "Previdencia Complememtar" na 9ª Reunião do Conselho de Desenvolvimento da Região Metropolitana de Ribeirão Preto, realizado no dia 03/09/2018 na sede da Associação de Engenharia, Arquitetura e Agronomia de Ribeirão Preto/SP </t>
  </si>
  <si>
    <t xml:space="preserve">Participação como palestrante sobre o tema "Capitalização Previdenciária" a ser realizado no 3º fórum Conjunto da Diretoria Executive e dos Conselhos Deliberativo e Fiscal da AFPESP, realizado no dia 04/10/2018 no Guarujá/SP </t>
  </si>
  <si>
    <t xml:space="preserve">Participação no evento sobre o tema "Capitalização Previdenciária" a ser realizado no 3º fórum Conjunto da Diretoria Executive e dos Conselhos Deliberativo e Fiscal da AFPESP, realizado no dia 04/10/2018 no Guarujá/SP </t>
  </si>
  <si>
    <t>mês de referencia: novembro/2018</t>
  </si>
  <si>
    <t>Pilar do Sul/SP</t>
  </si>
  <si>
    <t>Participação em reunião do Conselho de Desenvolvimento da Região Metropolitana de Sorocaba, visando apresentar institucionalmente a SP-PREVCOM aos conselhos, realizado no dia 13/11/2018 em Pilar do Sul/SP</t>
  </si>
  <si>
    <t>Fortaleza/CE</t>
  </si>
  <si>
    <t>Participação na 64º  Reunião Ordinária do Conselho Nacional dos Dirigentes de Regimes Próprios de Previdência Social - CONAPREV, realizado nos dias 29 e 30/11/2018 em Fortaleza/CE</t>
  </si>
  <si>
    <t>29/11 a 30/11/2018</t>
  </si>
  <si>
    <t>28/11 a 29/11/2018</t>
  </si>
  <si>
    <t>Participação para ministrar palestra sobre a Adesão à Previdência Complementar no Sindicato dos Funcionários e Servidores Públicos das Prefeituras Municipais, realizado no dia 28/11 a 29/11/2018 no Município de Birigui/SP</t>
  </si>
  <si>
    <t>mês de referencia: dezembro/2018</t>
  </si>
  <si>
    <t>Participação para acompanhar procedimentos juntos aos órgãos patrocinadores no dia 05/12/2018 e Participação na IV Audiência Pública sobre o tema "A situação do IPERON: Cenários e Perspectivas", voltado aos servidores do Estado visando reforçar as questões sobre Previdência Complementar, realizado no dia 06/12/2018 em Porto Velho/RO</t>
  </si>
  <si>
    <t>05/12 a 06/12/2018</t>
  </si>
  <si>
    <t>mês de referencia: janeiro/2019</t>
  </si>
  <si>
    <t>Reunião na Casa Civil no Palácio do Planalto, para tratar de assunto sobre a Reforma Previdenciária</t>
  </si>
  <si>
    <t>mês de referencia: Fevereiro/2019</t>
  </si>
  <si>
    <t>Participação em reunião no Conselho Nacional dos Dirigentes de regimes Próprios de Previdência Social - CONAPREV, para tratar de assunto sobre da os impactos da Proposta de Emenda Constitucional (PEC) nº 006/2019</t>
  </si>
  <si>
    <t>mês de referencia: Março/2019</t>
  </si>
  <si>
    <t>mês de referencia: ABRIL/2019</t>
  </si>
  <si>
    <t>04/04 e 05/04/2019</t>
  </si>
  <si>
    <t xml:space="preserve"> Belém/PA</t>
  </si>
  <si>
    <t>Participação na 65º Reunião Ordinária do Conselho Nacional dos Dirigentes de Regimes Próprios de Previdência Social - CONAPREV (SP-PREVCOM)</t>
  </si>
  <si>
    <t>Santa Fé do Sul/SP</t>
  </si>
  <si>
    <t>participação em Reunião na Prefeitura de Santa Fé do Sul via aérea São Jose do Rio Preto/SP (Plano PREVCOM MULTI)</t>
  </si>
  <si>
    <t>Mato Grosso do Sul/MS</t>
  </si>
  <si>
    <t>Participação em reunião com Secretario de Estado de Governo e Gestão Estratégica de Mato Grosso do Sul referente a Lei Complementar nº 261 que institui a Previdência Complementar de Mato Grosso do Sul</t>
  </si>
  <si>
    <t>Participação em acompanhar DSOP em palestra de Educação Financeira (SP-PREVCOM) no campus USP/Bauru</t>
  </si>
  <si>
    <t>mês de referencia: JUNHO/2019</t>
  </si>
  <si>
    <t>Mato Grosso/MT</t>
  </si>
  <si>
    <t>Participação em reunião com o Estado de Governo de Mato Grosso, referente a Adesão à PREVCOM</t>
  </si>
  <si>
    <t>03/06 a 04/06/2019</t>
  </si>
  <si>
    <t>Participação no "1º Encontro Nacional de Estratégias e Criação de Valor das Entidades Fechadas de Previdência Complementar", promovido pela ABRAPP</t>
  </si>
  <si>
    <t>mês de referencia: MAIO/2019</t>
  </si>
  <si>
    <r>
      <t xml:space="preserve">Participação em reunião com Governador e Conselho de Previdência do Estado de Rondonia - </t>
    </r>
    <r>
      <rPr>
        <b/>
        <sz val="10"/>
        <rFont val="Arial"/>
        <family val="2"/>
      </rPr>
      <t>VIAGEM CANCELADA</t>
    </r>
  </si>
  <si>
    <t xml:space="preserve">Participação em reunião com Governador e Conselho de Previdência do Estado de Rondonia em substituição ao Diretor Presidente Carlos Henrique Flory </t>
  </si>
  <si>
    <t>Participação em reunião com o Estado de Governo de Mato Grosso, referente a Adesão à PREVCOM, em substituição a Patrícia Sales de Oliveira Costa</t>
  </si>
  <si>
    <r>
      <t xml:space="preserve">Participação em reunião com o Estado de Governo de Mato Grosso, referente a Adesão à PREVCOM  - </t>
    </r>
    <r>
      <rPr>
        <b/>
        <sz val="10"/>
        <rFont val="Arial"/>
        <family val="2"/>
      </rPr>
      <t>VIAGEM CANCELADA</t>
    </r>
  </si>
  <si>
    <t xml:space="preserve">Participação no curso "A Operação de Seguridade nas EFPC", realizado nos dias 10 e 11/06/19 em Brasília/DF </t>
  </si>
  <si>
    <t>10/06 a 11/06/2019</t>
  </si>
  <si>
    <t>mês de referencia: JULHO/2019</t>
  </si>
  <si>
    <t>Diretora de Administração</t>
  </si>
  <si>
    <t>Porto Alegre/RS</t>
  </si>
  <si>
    <t>Participação em reunião na PREVIC Subsecretaria de Previdência Complementar com o Subsecretario Senhor Paulo Vale, para tratar de assuntos relacionados a PREVCOM, realizado no dia 23/07/2019</t>
  </si>
  <si>
    <t>Participação no VIII Encontro Nacional dos Contabilistas das EFPC tema " Contabilidade na Era Digital - Rompendo Fronteiras no Mundo em Transformação", promovido pela ABRAPP e ANCEP, realizado nos dias 01 e 02/08/2019</t>
  </si>
  <si>
    <t>Participação em aacompanhar DSOP em palestra de Educação Financeira "O Caminho para a Sustentabilidade Financeira", a ser realizado no dia 14/05/2019 no campus USP/Ribeirão Preto</t>
  </si>
  <si>
    <t>mês de referencia: AGOSTO/2019</t>
  </si>
  <si>
    <t>Participação em reunião no Conselho Nacional de Previdência Complementar (CNPC) e com a coordenação da Subsecretaria do Regime de Previdência Complementar (SURPC) e com a participação de técnicos do Ministério da Economia e PREVIC, para apresentação os membros do Grupo de Trabalho que tem como objetivo propor normas e procedimentos para que os Entes Federativos possam instituir o seu Regime de Previdência Complementar com celeridade e segurança, Ida a Brasilia no dia 29/08/19 com Retorno a SP em 30/08/19.</t>
  </si>
  <si>
    <t>mês de referencia: SETEMBRO/2019</t>
  </si>
  <si>
    <t>Assist. Tec. Prev. Compl. IV</t>
  </si>
  <si>
    <t>Participação do Seminário "Boas Práticas de Comitê de Auditoria" realizado no Auditório do Ministério da Economia - Esplanada dos Ministérios - em Brasília/DF, Ida a Brasilia no dia 22/09/19 com Retorno a SP em 23/09/19.</t>
  </si>
  <si>
    <t>Assist. Tec. Prev. Compl. III</t>
  </si>
  <si>
    <t>Participação no 1º Seminário sobre Investimentos da Previdência Complementar Fechada, realizado no dia 26/09/2019 em Brasília/DF, Ida a Brasilia no dia 25/09/19 com Retorno a SP em 26/09/19.</t>
  </si>
  <si>
    <t>Não houve pagto de Diárias e Compra de Passagens</t>
  </si>
  <si>
    <t>mês de referencia: OUTUBRO/2019</t>
  </si>
  <si>
    <t>mês de referencia: NOVEMBRO/2019</t>
  </si>
  <si>
    <t>Maceio/AL</t>
  </si>
  <si>
    <t>Participação no 18º Congresso Nacional de Previdência da ANEPREM e 1º Workshop de Previdencia do Servidor Público, realizado nos dias 18, 19 e 20/11/2019 em Maceio/AL, Ida a Maceio em 17/11/2019 com Retorno a SP em 20/11/2019</t>
  </si>
  <si>
    <t>Thais de Camargo Candido</t>
  </si>
  <si>
    <t>Assist. Tec. Prev. Complementar III</t>
  </si>
  <si>
    <t>Participação na 67º Reunião Ordinária do Conselho Nacional dos Dirigentes de Regimes Próprios de Previdência Social - CONAPREV, realizado nos dias 28 e 29/11/2019 em Recife/PE, ida a Recife em 27/11/2019 e retorno a SP em 29/11/2019</t>
  </si>
  <si>
    <t>mês de referencia: DEZEMBRO/2019</t>
  </si>
  <si>
    <t>mês de referencia: JANEIRO/2020</t>
  </si>
  <si>
    <t>mês de referencia: FEVEREIRO/2020</t>
  </si>
  <si>
    <t>Londres</t>
  </si>
  <si>
    <t>Participação na 9º Reunião Extraordinária do Conselho Nacional dos Dirigentes de Regimes Próprios de Previdência Social - CONAPREV, realizado no dia 07/02/2020 em Brasília/DF, Ida a Brasília em 06/02/2020 com Retorno a SP em 07/02/2020</t>
  </si>
  <si>
    <t>mês de referencia: MARÇO/2020</t>
  </si>
  <si>
    <t>Thais Camargo Candido</t>
  </si>
  <si>
    <t>Beatriz Paula Braga</t>
  </si>
  <si>
    <t xml:space="preserve">Vitor Azevedo da Cruz </t>
  </si>
  <si>
    <t>Participação no Congresso  "Longevity Leaders  - World Congress", a ser realizado nos dias 21 e 22/04/2020 em Londres , bem como palestras que antecede "pré-evento" e reuniões subsequentes ao evento,  Ida a Londres em 17/04/2020 com Retorno ao Brasil em 27/04/2020, passagem aérea paga em 06/02/2020</t>
  </si>
  <si>
    <t>Assistente Técnico Previdência Complementar</t>
  </si>
  <si>
    <t>Participação no 16º Congresso Estadual de Previdência da Associação Paulista de Entidades de Previdência do Estado e Municípios - APEPREM, a ser realizado nos dias 14 a 16/04/2020 em São Jose do Rio Preto/SP, inclusive na participação e montagem de Stand, bem como participação de presença física da PREVCOM no Stand , Ida em 13/04/2020 com Retorno em 16/04/2020, passagem aérea paga em 12/03/2020</t>
  </si>
  <si>
    <t>Diretora Relacionamento Institucional</t>
  </si>
  <si>
    <t>mês de referencia: ABRIL/2020</t>
  </si>
  <si>
    <t>mês de referencia: MAIO/2020</t>
  </si>
  <si>
    <t>mês de referencia: JUNHO/2020</t>
  </si>
  <si>
    <t>mês de referencia: JULHO/2020</t>
  </si>
  <si>
    <t>mês de referencia: AGOSTO/2020</t>
  </si>
  <si>
    <t>mês de referencia: SETEMBRO/2020</t>
  </si>
  <si>
    <t>mês de referencia: OUTUBRO/2020</t>
  </si>
  <si>
    <t>mês de referencia: NOVEMBRO/2020</t>
  </si>
  <si>
    <t>mês de referencia: DEZEMBRO/2020</t>
  </si>
  <si>
    <t>mês de referencia: JANEIRO/2021</t>
  </si>
  <si>
    <t>mês de referencia: FEVEREIRO/2021</t>
  </si>
  <si>
    <t>mês de referencia: MARÇO/2021</t>
  </si>
  <si>
    <t>mês de referencia: ABRIL/2021</t>
  </si>
  <si>
    <t>mês de referencia: MAIO/2021</t>
  </si>
  <si>
    <t>mês de referencia: JUNHO/2021</t>
  </si>
  <si>
    <t>mês de referencia: JULHO/2021</t>
  </si>
  <si>
    <t>mês de referencia: Setembro/2021</t>
  </si>
  <si>
    <t>mês de referencia: Agosto/2021</t>
  </si>
  <si>
    <t xml:space="preserve">FABIANA CRISTINA ISHIKAWA RANIERO </t>
  </si>
  <si>
    <t>Coordenadora de Comunicação</t>
  </si>
  <si>
    <t>Participação no Congresso Estadual de Previdência da Associação Paulista de Entidades de Previdência do Estado e Municípios - APEPREM, a ser realizado nos dias 05 a 07/10/2021 em São Jose do Rio Preto/SP.</t>
  </si>
  <si>
    <t>JOSILDA ANDRADE DIONISIO DA SILVA</t>
  </si>
  <si>
    <t>Assessor Previdencia Complementar I</t>
  </si>
  <si>
    <t>PATRICIA SALES DE OLIVEIRA COSTA</t>
  </si>
  <si>
    <t>Participação em evento de implantação do Regime de Previdência Complementar – RPC no dia 06/10/2021.</t>
  </si>
  <si>
    <t>mês de referencia: Outubro/2021</t>
  </si>
  <si>
    <t>mês de referencia: Novembro/2021</t>
  </si>
  <si>
    <t>mês de referencia: Dezembro/2021</t>
  </si>
  <si>
    <t>mês de referencia: Janeiro/2022</t>
  </si>
  <si>
    <t>mês de referencia: Fevereiro/2022</t>
  </si>
  <si>
    <t>mês de referencia: Março/2022</t>
  </si>
  <si>
    <t>mês de referencia: Abril/2022</t>
  </si>
  <si>
    <t>Patricia Sales de Oliveira Costa</t>
  </si>
  <si>
    <t>Aguas de Lindoia/SP</t>
  </si>
  <si>
    <t>Participação no Congresso Estadual de Previdencia da Associação Paulistas de Entidades de Previdencia do Estado e Municipios - APEPREM</t>
  </si>
  <si>
    <t>Fabiana Cristina Ishikawa Ranieiro</t>
  </si>
  <si>
    <t>Ruberlania Freitas F. dos Santos</t>
  </si>
  <si>
    <t>Assistente Previdencia Complementar II</t>
  </si>
  <si>
    <t>mês de referencia: JAN/2021</t>
  </si>
  <si>
    <t>mês de referencia: FEV/2021</t>
  </si>
  <si>
    <t>mês de referencia: MAR/2021</t>
  </si>
  <si>
    <t>mês de referencia: ABR/2021</t>
  </si>
  <si>
    <t>mês de referencia: MAI/2021</t>
  </si>
  <si>
    <t>mês de referencia: JUN/2021</t>
  </si>
  <si>
    <t>mês de referencia: JUL/2021</t>
  </si>
  <si>
    <t>mês de referencia: AGO/2021</t>
  </si>
  <si>
    <t>mês de referencia: SET/2021</t>
  </si>
  <si>
    <t>mês de referencia: OUT/2021</t>
  </si>
  <si>
    <t>mês de referencia: NOV/2021</t>
  </si>
  <si>
    <t>mês de referencia: DEZ/2021</t>
  </si>
  <si>
    <t>Particip. Congresso Estadual de Previdência da Associação Paulista de Entidades de Previdência do Estado e Municípios - APEPREM, a ser realizado nos dias 05 a 07/10/2021 em São Jose do Rio Preto/SP.</t>
  </si>
  <si>
    <t>Particip. evento de implantação do Regime de Previdência Complementar – RPC no dia 06/10/2021.</t>
  </si>
  <si>
    <t>mês de referencia: Maio/2022</t>
  </si>
  <si>
    <t>Participação como palestrante na Camara Municipal de São José do Rio Preto, nos dias 09 a 11/05/2022 em São José do Rio Preto/SP.</t>
  </si>
  <si>
    <t>mês de referencia: Junho/2022</t>
  </si>
  <si>
    <t>mês de referencia: Julho/2022</t>
  </si>
  <si>
    <t>Participação como palestrante na Camara Municipal de São José do Rio Preto, nos dias 12 a 15/07/2022 em São José do Rio Preto/SP.</t>
  </si>
  <si>
    <t>Realização de palestra e ações de relacionamento em Campo Grande/MS, nos dias 19 a 22/07/2022.</t>
  </si>
  <si>
    <t>Participação como palestrante na Camara Municipal de Cuiaba/MT, nos dias 25 a 28/07/2022.</t>
  </si>
  <si>
    <t>Cuiabá/SP</t>
  </si>
  <si>
    <t>mês de referencia: Agosto/2022</t>
  </si>
  <si>
    <t>Marco Antonio de Oliveira</t>
  </si>
  <si>
    <t xml:space="preserve">Assistente Tecnico Previdencia Complementar </t>
  </si>
  <si>
    <t>Francisco Morato/SP</t>
  </si>
  <si>
    <t>Entrega de Documentos</t>
  </si>
  <si>
    <t>Alexandre de Melo Ferreira</t>
  </si>
  <si>
    <t>Mogi das Cruzes/SP</t>
  </si>
  <si>
    <t>Bélem/PA</t>
  </si>
  <si>
    <t>Participação como palestrante na Camara Municipal de Belém/Pará, nos dias 24 a 27/10/2022.</t>
  </si>
  <si>
    <t>MARCO ANTONIO DE OLIVEIRA</t>
  </si>
  <si>
    <t>Cajamar/SP</t>
  </si>
  <si>
    <t>mês de referencia: Setembro/2022</t>
  </si>
  <si>
    <t>mês de referencia: Outubro/2022</t>
  </si>
  <si>
    <t>mês de referencia: Novembro/2022</t>
  </si>
  <si>
    <t>mês de referencia: Dezembro/2022</t>
  </si>
  <si>
    <t>mês de referencia: Janeiro/2023</t>
  </si>
  <si>
    <t>Josilda Andrade Dionisio da Silva</t>
  </si>
  <si>
    <t>Assessor Previdencia Complementar III</t>
  </si>
  <si>
    <t>Participação como palestrante na Camara Municipal de Belém/Pará, nos dias 12 a 14/12/2022.</t>
  </si>
  <si>
    <t xml:space="preserve">Assessor Previdencia Complementar I </t>
  </si>
  <si>
    <t>Alexandre de Melo</t>
  </si>
  <si>
    <t>Itaquaquecetuba/SP</t>
  </si>
  <si>
    <t>Deslocamento para entrega de documentação das propostas tecnicas às prefeituras.</t>
  </si>
  <si>
    <t>Araçariguama/SP</t>
  </si>
  <si>
    <t>Francislene Nascimento</t>
  </si>
  <si>
    <t>Diretora de Investimentos</t>
  </si>
  <si>
    <t>Campo Mourão/PA</t>
  </si>
  <si>
    <t>Visita a fábrica  da Beontag em Campo Mourão/PA, a convie do Banco BTG Pactual, nos dias 10 e 11/01/2023</t>
  </si>
  <si>
    <t>Peruibe/SP</t>
  </si>
  <si>
    <t>Participação como palestrante na Camara Municipal de Belém/Pará, nos dias 26 a 28/01/2023</t>
  </si>
  <si>
    <t>mês de referencia: Fevereiro/2023</t>
  </si>
  <si>
    <t>mês de referencia: Março/2023</t>
  </si>
  <si>
    <t>RUBERLANIA FREITAS F. DOS SANTOS</t>
  </si>
  <si>
    <t>FABIANA CRISTINA ISHIKAWA RANIERO</t>
  </si>
  <si>
    <t>DANILO DUARTE BALBINO</t>
  </si>
  <si>
    <t>FRANCISLENE NASCIMENTO</t>
  </si>
  <si>
    <t>Assessor Previdencia Complementar II</t>
  </si>
  <si>
    <t>Diretora Investimentos</t>
  </si>
  <si>
    <t>JOSILDA ANDRADE DIONISIO SILVA</t>
  </si>
  <si>
    <t>São Pedro/SP</t>
  </si>
  <si>
    <t>mês de referencia: abril/2023</t>
  </si>
  <si>
    <t>Participação no 19º Congresso Estadual de Previdência da Associação Paulista de Entidades de Previdência do Estado e Municípios - APEPREM, a ser realizado nos dias 26 a 28/04/2022 em São Pedro/SP.</t>
  </si>
  <si>
    <t>19º Congresso Estadual de Previdencia APEPREM, nos dias 12 e 14/04/2023.</t>
  </si>
  <si>
    <t>Realização de palestras presenciais e ações de relacionamento, em Cuiabá/MT nos dias 30/05/2023 a 02/06/2023</t>
  </si>
  <si>
    <t>Realização de palestras presenciais e ações de relacionamento, em Belem/PA nos dias 08 a 11/05/2023</t>
  </si>
  <si>
    <t>Realização de palestras presenciais e ações de relacionamento, em Campo Grande/MS nos dias 26 a 28/04/2023.</t>
  </si>
  <si>
    <t>Belem/PA</t>
  </si>
  <si>
    <t>Cuiaba/MT</t>
  </si>
  <si>
    <t>mês de referencia: Maio/2023</t>
  </si>
  <si>
    <t>Foz do Iguaçu/PR</t>
  </si>
  <si>
    <t>Participação no 56º Congresso ABIPEM, nos dias 14 e 16/06/2023 em Foz do Iguaçu/PR</t>
  </si>
  <si>
    <t>mês de referencia: Julho/2023</t>
  </si>
  <si>
    <t>mês de referencia: Junho/2023</t>
  </si>
  <si>
    <t>mês de referencia: Agosto/2023</t>
  </si>
  <si>
    <t>mês de referencia: Setembro/2023</t>
  </si>
  <si>
    <t>mês de referencia: Outubro/2023</t>
  </si>
  <si>
    <t>PATRICIA COSTA</t>
  </si>
  <si>
    <t>Participação com estande e palestra da Prevcom no XVI Encontro Jurídico e Financeiro da Apeprem, que será realizado em Águas de Lindoia nos dias 9,10 e 11 de agosto.</t>
  </si>
  <si>
    <t>Aguas de Lindóia/SP</t>
  </si>
  <si>
    <t>Assist. Tec. Prev. Complementar</t>
  </si>
  <si>
    <t>ANGELITA DE ALMEIDA OLIVEIRA</t>
  </si>
  <si>
    <t>Participação no13º CONGRESSO NACIONAL DA ANCEP: período de 23 a 25 de agosto de 2023</t>
  </si>
  <si>
    <t>Assessora Prev. Complem. I</t>
  </si>
  <si>
    <t>Assessora Prev. Complem. III</t>
  </si>
  <si>
    <t>Realização de palestras presenciais e ações de relacionamento, em Porto Velho/RO nos dias 28/08/2023 a 01/09/2023</t>
  </si>
  <si>
    <t>WAGNER DE SOUZA</t>
  </si>
  <si>
    <t>Realização de palestras presenciais e ações de relacionamento, em Cuiaba/MT nos dias 11/09/2023 a 15/09/2023</t>
  </si>
  <si>
    <t>Realização de palestras presenciais e ações de relacionamento, em Campo Grande/MS nos dias 25/09/2023 a 29/09/2023.</t>
  </si>
  <si>
    <t>Realização de palestras presenciais e ações de relacionamento, em Belém/PA nos dias 04/10/2023 a 06/10/2023.</t>
  </si>
  <si>
    <t>Realização de palestras presenciais e ações de relacionamento, em Belém/PA nos dias 23/10/2023 a 27/10/2023</t>
  </si>
  <si>
    <t>Belém/PA</t>
  </si>
  <si>
    <t>mês de referencia: Novembro/2023</t>
  </si>
  <si>
    <t>CARLOS HENRIQUE FLORY</t>
  </si>
  <si>
    <t>Assistente Tec. Prev. Complementar.</t>
  </si>
  <si>
    <t xml:space="preserve">JOSILDA ANDRADE DIONISIO SILVA </t>
  </si>
  <si>
    <t>Assessora Prev. Complementar</t>
  </si>
  <si>
    <t>Santos, Peruibe/SP</t>
  </si>
  <si>
    <t>São José do Rio Preto, Barretos e Miguelópolis/SP</t>
  </si>
  <si>
    <t>Participação em Seminario em Belo Horizonte/MG nos dias 07/11 a 09/11/2023.</t>
  </si>
  <si>
    <t>Realização de palestras presenciais e ações de relacionamento, em Santos e Peruibe/SP nos dias 21/11/2023 a 24/11/2023</t>
  </si>
  <si>
    <t>Realização de palestras presenciais e ações de relacionamento, em São José do Rio Preto, Barretos e Miguelópolis/SP nos dias 27/11/2023 a 01/12/2023</t>
  </si>
  <si>
    <t>Realização de palestras presenciais e ações de relacionamento, em Belém/PA nos dias 29/11/2023 a 01/12/2023</t>
  </si>
  <si>
    <t>mês de referencia: Dezembro/2023</t>
  </si>
  <si>
    <t>mês de referencia: Janeiro/2024</t>
  </si>
  <si>
    <t>CAMILA LOURENÇO</t>
  </si>
  <si>
    <t>Assessora Prev. Complementar II</t>
  </si>
  <si>
    <t>Visita aos ativos do FIP BTG Pactual Economia Real (Inspira e Vital) no Rio de Janeiro nos dias 20 e 21/02/2024</t>
  </si>
  <si>
    <t>Assessora Prev. Complementar III</t>
  </si>
  <si>
    <t>Assessora Prev. Complementar I</t>
  </si>
  <si>
    <t>Assist. Tec. Prev. Complementar II</t>
  </si>
  <si>
    <t>Participar com estande da Prevcom no 6º Congresso Brasileiro de Investimentos da Abipem, que será realizado em Florianópolis nos dias 6, 7 e 8 de março/2024.</t>
  </si>
  <si>
    <t>Participar com estande e palestra da Prevcom no 20º Congresso Estadual de Previdência da Apeprem, que será realizado em São José do Rio Preto nos dias 9,10 e 11 de Abril.</t>
  </si>
  <si>
    <t>PAULO ROBERTO DA ROSA</t>
  </si>
  <si>
    <t>Assessora Prev. Complem. II</t>
  </si>
  <si>
    <t>Diretoria de Investimentos</t>
  </si>
  <si>
    <t>Participação no "Institucional Investment Conference", e visita a Asset AZ Quest, e Vinci Partners, que ocorrerá no Rio de Janeiro/RJ nos dias 24 a 26 de Abril/2024.</t>
  </si>
  <si>
    <t>Realização de palestras presenciais e ações de relacionamento em Belem/PA nos dias 18 a 21/03/2024.</t>
  </si>
  <si>
    <t>Participar participação no 57º Congresso Nacional da ABIPEM, que será realizado entre os dias 26 e 28 de junho, em Belém/PA.</t>
  </si>
  <si>
    <t>mês de referencia: Junho/2024</t>
  </si>
  <si>
    <t>mês de referencia: Abril/2024</t>
  </si>
  <si>
    <t>mês de referencia: Março/2024</t>
  </si>
  <si>
    <t>mês de referencia: Fevereiro/2024</t>
  </si>
  <si>
    <t>mês de referencia: Julho/2024</t>
  </si>
  <si>
    <t xml:space="preserve">Assessora Previdencia Complementar </t>
  </si>
  <si>
    <t>Participação no Painel do EPINNE, em Recife/PE nos dias 25 e 27 de Julho/2024.</t>
  </si>
  <si>
    <t>Realização de palestras presenciais e ações de relacionamento em Belem/PA nos dias 22 a 26/07/2024..</t>
  </si>
  <si>
    <t>mês de referencia: Abril/2023</t>
  </si>
  <si>
    <t>mês de referencia: Agosto/2024</t>
  </si>
  <si>
    <t>LUCIANO BRUNO QUINTINO DA SILVA</t>
  </si>
  <si>
    <t>Assistente Previdencia Complementar</t>
  </si>
  <si>
    <t>Brasilia/DF</t>
  </si>
  <si>
    <t>Participação em treinamento do E-SOCIAL, em Brasilia/DF nos dias 28 e 29/08/2024.</t>
  </si>
  <si>
    <t>Participação no 17º Encontro Jurídico e Financeiro da Apeprem em Aguas de Lindóia/SP nos dias 06 a 08/08/2024.</t>
  </si>
  <si>
    <t>Participação no 17º Encontro Jurídico e Financeiro da Apeprem, que será realizado entre os dias 06 e 08 de Agosto, em Aguas de Lindoia/SP.</t>
  </si>
  <si>
    <t>mês de referencia: Setembro/2024</t>
  </si>
  <si>
    <t>Participação no 2º Congresso Brasileiro de Mulheres de RPPS - ABIPEM em Brasilia/DF, nos dias 03 a 05/09/2024</t>
  </si>
  <si>
    <t>VANESSA PACHECO R CERON</t>
  </si>
  <si>
    <t>Realização de palestras presenciais e ações de relacionamento em Porto Velho/RO nos dias 09 a 13/09/2024.</t>
  </si>
  <si>
    <t>UGO GABRIEL BARBOZA GARCIA</t>
  </si>
  <si>
    <t>Diretor Relacionamento Institucional</t>
  </si>
  <si>
    <t>SYLVIO EUGENIO DE ARAUJO MEDEIROS</t>
  </si>
  <si>
    <t>mês de referencia: Outubro/2024</t>
  </si>
  <si>
    <t>Participação no "Seminário Internacional FIAP e ABRAPP 2024" realizado nos dias 03 e 04/10/2024 no Rio de Janeiro/RJ.</t>
  </si>
  <si>
    <t>Realização de palestras presenciais e ações de relacionamento em Cuiabá/MT nos dias 21 a 25/10/2024</t>
  </si>
  <si>
    <t>Participação em reunião com o Secretário do Estado de Mato Grosso em Cuiabá/MT no dia 23/10/2024.</t>
  </si>
  <si>
    <t>mês de referencia: Novembro/2024</t>
  </si>
  <si>
    <t>Assessor Previdencia Complementar</t>
  </si>
  <si>
    <t>Aracaju/SE</t>
  </si>
  <si>
    <t>Participação no "12º Congresso Brasileiro de Conselheiros de RPPS - Aracaju/SE" realizado nos dias 06 e 08/11/2024 em Aracaju/SE</t>
  </si>
  <si>
    <t>Assistente Tec. Prev. Complementar</t>
  </si>
  <si>
    <t>Participação no Congresso ISSA no Rio de Janeiro/RJ nos dias 04 a 07/11</t>
  </si>
  <si>
    <t>ALESSANDRO ROOSEVELT</t>
  </si>
  <si>
    <t>Diretor de TI</t>
  </si>
  <si>
    <t>Participação em reuniões presenciais com o Secretário do Estado - Campo Grande/MS" realizado nos dias 11 a 14/11/2024 em campo Grande/MS</t>
  </si>
  <si>
    <t>Participação em reunião com o Secretário do Estado de Mato Grosso do Sul em Campo Grande/MS nos dias 11 a 12/11</t>
  </si>
  <si>
    <t>Participação no 80º CONAPREV, realizado nos dias 12 a 14/11, em Florianópolis/SC</t>
  </si>
  <si>
    <t>Londres/Inglaterra</t>
  </si>
  <si>
    <t>Participação no Simpósio de Investidores Fiduciários que irá acontecer na Universidade de Oxford nos dia 18 a 22/11/2024 em Londres.</t>
  </si>
  <si>
    <t>mês de referencia: Dezembro/2024</t>
  </si>
  <si>
    <t>Reunião com INSS e ABRAPP/PREVIC</t>
  </si>
  <si>
    <t>mês de referencia: Janeiro/2025</t>
  </si>
  <si>
    <t>mês de referencia: Fevereiro/2025</t>
  </si>
  <si>
    <t>RAISA HELENA LEMOS DE MACEDO</t>
  </si>
  <si>
    <t>ASSESSORA PREV. COMPLEMENTAR</t>
  </si>
  <si>
    <t>ASSIST. TEC. PREV. COMPLEMENTAR</t>
  </si>
  <si>
    <t>Reunião de due diligence na Polo Capital no Rio de Janeiro/RJ, no dia 28/01/2025.</t>
  </si>
  <si>
    <t>GUSTAVO JARZINSKI DA SILVA</t>
  </si>
  <si>
    <t>mês de referencia: Maio/2024</t>
  </si>
  <si>
    <t>mês de referencia: Março/2025</t>
  </si>
  <si>
    <t>Diretora Invetimentos</t>
  </si>
  <si>
    <t>Ugo Gabriel Barboza Garcia</t>
  </si>
  <si>
    <t>Participação no 7º Congresso Brasileiro de Investimentos em Florianópolis/SC nos dias 12 a 14/03/2025</t>
  </si>
  <si>
    <t>Danilo Duarte Balbino</t>
  </si>
  <si>
    <t>Assistent Tecnico Previdenciario</t>
  </si>
  <si>
    <t>Sylvio Eugenio de Araujo Medeiros</t>
  </si>
  <si>
    <t>Ruberlania Freitas Freire dos Santos</t>
  </si>
  <si>
    <t>Assessora Previdencia Complementar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</si>
</sst>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3" formatCode="_-* #,##0.00_-;\-* #,##0.00_-;_-* &quot;-&quot;??_-;_-@_-"/>
    <numFmt numFmtId="164" formatCode="0.00;[Red]0.00"/>
    <numFmt numFmtId="165" formatCode="0.00_ ;\-0.00\ 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9.5"/>
      <name val="Arial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sz val="9"/>
      <name val="Arial"/>
      <family val="2"/>
    </font>
    <font>
      <sz val="9"/>
      <color rgb="FF00B0F0"/>
      <name val="Calibri"/>
      <family val="2"/>
    </font>
    <font>
      <sz val="9"/>
      <color rgb="FF00B0F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8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2" fillId="0" borderId="0" xfId="0" applyFont="1" applyAlignment="1">
      <alignment horizontal="center"/>
    </xf>
    <xf numFmtId="8" fontId="0" fillId="0" borderId="0" xfId="0" applyNumberFormat="1"/>
    <xf numFmtId="0" fontId="3" fillId="0" borderId="1" xfId="0" applyFont="1" applyBorder="1" applyAlignment="1">
      <alignment wrapText="1"/>
    </xf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8" fontId="0" fillId="0" borderId="1" xfId="0" applyNumberFormat="1" applyBorder="1" applyAlignment="1">
      <alignment horizontal="center" wrapText="1"/>
    </xf>
    <xf numFmtId="8" fontId="0" fillId="3" borderId="1" xfId="0" applyNumberFormat="1" applyFill="1" applyBorder="1" applyAlignment="1">
      <alignment horizontal="center"/>
    </xf>
    <xf numFmtId="8" fontId="0" fillId="3" borderId="1" xfId="0" applyNumberFormat="1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43" fontId="4" fillId="0" borderId="1" xfId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3" fontId="1" fillId="3" borderId="1" xfId="1" applyFont="1" applyFill="1" applyBorder="1" applyAlignment="1">
      <alignment horizontal="center" wrapText="1"/>
    </xf>
    <xf numFmtId="14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43" fontId="0" fillId="0" borderId="1" xfId="1" applyFont="1" applyBorder="1" applyAlignment="1">
      <alignment horizontal="right"/>
    </xf>
    <xf numFmtId="43" fontId="4" fillId="3" borderId="1" xfId="1" applyFont="1" applyFill="1" applyBorder="1" applyAlignment="1">
      <alignment horizontal="center" wrapText="1"/>
    </xf>
    <xf numFmtId="43" fontId="0" fillId="0" borderId="1" xfId="1" applyFont="1" applyFill="1" applyBorder="1" applyAlignment="1">
      <alignment horizontal="right"/>
    </xf>
    <xf numFmtId="43" fontId="0" fillId="0" borderId="0" xfId="0" applyNumberFormat="1"/>
    <xf numFmtId="165" fontId="0" fillId="0" borderId="0" xfId="1" applyNumberFormat="1" applyFont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9" fillId="0" borderId="0" xfId="0" applyFont="1"/>
    <xf numFmtId="0" fontId="5" fillId="0" borderId="1" xfId="0" applyFont="1" applyBorder="1"/>
    <xf numFmtId="0" fontId="10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43" fontId="11" fillId="3" borderId="1" xfId="1" applyFont="1" applyFill="1" applyBorder="1" applyAlignment="1">
      <alignment horizontal="center" wrapText="1"/>
    </xf>
    <xf numFmtId="43" fontId="5" fillId="0" borderId="1" xfId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43" fontId="3" fillId="0" borderId="1" xfId="1" applyFont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5" fillId="0" borderId="0" xfId="0" applyFont="1"/>
    <xf numFmtId="0" fontId="12" fillId="0" borderId="0" xfId="0" applyFont="1"/>
    <xf numFmtId="165" fontId="5" fillId="0" borderId="1" xfId="1" applyNumberFormat="1" applyFont="1" applyBorder="1" applyAlignment="1">
      <alignment horizontal="right"/>
    </xf>
    <xf numFmtId="14" fontId="5" fillId="0" borderId="1" xfId="0" applyNumberFormat="1" applyFont="1" applyBorder="1"/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/>
    <xf numFmtId="14" fontId="13" fillId="0" borderId="1" xfId="0" applyNumberFormat="1" applyFont="1" applyBorder="1" applyAlignment="1">
      <alignment horizontal="center"/>
    </xf>
    <xf numFmtId="40" fontId="13" fillId="0" borderId="1" xfId="0" applyNumberFormat="1" applyFont="1" applyBorder="1" applyAlignment="1">
      <alignment horizontal="right"/>
    </xf>
    <xf numFmtId="0" fontId="11" fillId="2" borderId="1" xfId="0" applyFont="1" applyFill="1" applyBorder="1" applyAlignment="1">
      <alignment horizontal="center" wrapText="1"/>
    </xf>
    <xf numFmtId="43" fontId="0" fillId="0" borderId="1" xfId="1" applyFont="1" applyBorder="1"/>
    <xf numFmtId="0" fontId="5" fillId="0" borderId="1" xfId="0" applyFont="1" applyBorder="1" applyAlignment="1">
      <alignment horizontal="center"/>
    </xf>
    <xf numFmtId="43" fontId="5" fillId="0" borderId="1" xfId="1" applyFont="1" applyBorder="1"/>
    <xf numFmtId="0" fontId="16" fillId="0" borderId="1" xfId="0" applyFont="1" applyBorder="1"/>
    <xf numFmtId="1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left" wrapText="1"/>
    </xf>
    <xf numFmtId="43" fontId="17" fillId="3" borderId="1" xfId="1" applyFont="1" applyFill="1" applyBorder="1" applyAlignment="1">
      <alignment horizontal="center" wrapText="1"/>
    </xf>
    <xf numFmtId="43" fontId="16" fillId="0" borderId="1" xfId="1" applyFont="1" applyBorder="1" applyAlignment="1">
      <alignment horizontal="right"/>
    </xf>
    <xf numFmtId="43" fontId="16" fillId="0" borderId="1" xfId="1" applyFont="1" applyFill="1" applyBorder="1" applyAlignment="1">
      <alignment horizontal="right"/>
    </xf>
    <xf numFmtId="0" fontId="18" fillId="0" borderId="1" xfId="0" applyFont="1" applyBorder="1" applyAlignment="1">
      <alignment wrapText="1"/>
    </xf>
    <xf numFmtId="0" fontId="18" fillId="0" borderId="1" xfId="0" applyFont="1" applyBorder="1"/>
    <xf numFmtId="1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left" wrapText="1"/>
    </xf>
    <xf numFmtId="43" fontId="19" fillId="3" borderId="1" xfId="1" applyFont="1" applyFill="1" applyBorder="1" applyAlignment="1">
      <alignment horizontal="center" wrapText="1"/>
    </xf>
    <xf numFmtId="43" fontId="18" fillId="0" borderId="1" xfId="1" applyFont="1" applyBorder="1" applyAlignment="1">
      <alignment horizontal="right"/>
    </xf>
    <xf numFmtId="43" fontId="18" fillId="0" borderId="1" xfId="1" applyFont="1" applyFill="1" applyBorder="1" applyAlignment="1">
      <alignment horizontal="right"/>
    </xf>
    <xf numFmtId="0" fontId="20" fillId="0" borderId="0" xfId="0" applyFont="1"/>
    <xf numFmtId="0" fontId="21" fillId="0" borderId="1" xfId="0" applyFont="1" applyBorder="1" applyAlignment="1">
      <alignment wrapText="1"/>
    </xf>
    <xf numFmtId="14" fontId="21" fillId="0" borderId="1" xfId="0" applyNumberFormat="1" applyFont="1" applyBorder="1" applyAlignment="1">
      <alignment horizontal="center"/>
    </xf>
    <xf numFmtId="43" fontId="21" fillId="0" borderId="1" xfId="1" applyFont="1" applyFill="1" applyBorder="1" applyAlignment="1">
      <alignment horizontal="right"/>
    </xf>
    <xf numFmtId="0" fontId="18" fillId="0" borderId="0" xfId="0" applyFont="1"/>
    <xf numFmtId="0" fontId="22" fillId="0" borderId="0" xfId="0" applyFont="1"/>
    <xf numFmtId="0" fontId="16" fillId="0" borderId="1" xfId="0" applyFont="1" applyBorder="1" applyAlignment="1">
      <alignment wrapText="1"/>
    </xf>
    <xf numFmtId="165" fontId="16" fillId="0" borderId="1" xfId="1" applyNumberFormat="1" applyFont="1" applyBorder="1" applyAlignment="1">
      <alignment horizontal="right"/>
    </xf>
    <xf numFmtId="0" fontId="23" fillId="0" borderId="0" xfId="0" applyFont="1"/>
    <xf numFmtId="0" fontId="17" fillId="2" borderId="1" xfId="0" applyFont="1" applyFill="1" applyBorder="1" applyAlignment="1">
      <alignment horizontal="center" wrapText="1"/>
    </xf>
    <xf numFmtId="0" fontId="16" fillId="0" borderId="0" xfId="0" applyFont="1"/>
    <xf numFmtId="0" fontId="0" fillId="4" borderId="1" xfId="0" applyFill="1" applyBorder="1"/>
    <xf numFmtId="43" fontId="11" fillId="4" borderId="1" xfId="1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14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43" fontId="9" fillId="0" borderId="1" xfId="1" applyFont="1" applyBorder="1"/>
    <xf numFmtId="43" fontId="16" fillId="0" borderId="1" xfId="1" applyFont="1" applyBorder="1"/>
    <xf numFmtId="0" fontId="9" fillId="4" borderId="1" xfId="0" applyFont="1" applyFill="1" applyBorder="1"/>
    <xf numFmtId="43" fontId="17" fillId="4" borderId="1" xfId="1" applyFont="1" applyFill="1" applyBorder="1" applyAlignment="1">
      <alignment horizontal="center" wrapText="1"/>
    </xf>
    <xf numFmtId="0" fontId="9" fillId="0" borderId="1" xfId="0" applyFont="1" applyBorder="1"/>
    <xf numFmtId="40" fontId="16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16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5" fillId="4" borderId="1" xfId="0" applyFont="1" applyFill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customXml" Target="../customXml/item1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theme" Target="theme/theme1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styles" Target="styles.xml"/><Relationship Id="rId115" Type="http://schemas.openxmlformats.org/officeDocument/2006/relationships/customXml" Target="../customXml/item3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"/>
  <sheetViews>
    <sheetView workbookViewId="0">
      <selection activeCell="A21" sqref="A21"/>
    </sheetView>
  </sheetViews>
  <sheetFormatPr defaultRowHeight="14.5" x14ac:dyDescent="0.35"/>
  <cols>
    <col min="1" max="1" width="35.1796875" customWidth="1"/>
    <col min="2" max="2" width="39" bestFit="1" customWidth="1"/>
    <col min="3" max="3" width="22.54296875" customWidth="1"/>
    <col min="4" max="4" width="24.81640625" customWidth="1"/>
    <col min="5" max="5" width="42.453125" customWidth="1"/>
    <col min="6" max="6" width="14.7265625" bestFit="1" customWidth="1"/>
    <col min="7" max="7" width="27.453125" customWidth="1"/>
  </cols>
  <sheetData>
    <row r="1" spans="1:7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7" ht="15.5" x14ac:dyDescent="0.35">
      <c r="A2" s="100" t="s">
        <v>7</v>
      </c>
      <c r="B2" s="100"/>
      <c r="C2" s="100"/>
      <c r="D2" s="100"/>
      <c r="E2" s="100"/>
      <c r="F2" s="100"/>
      <c r="G2" s="100"/>
    </row>
    <row r="4" spans="1:7" x14ac:dyDescent="0.35">
      <c r="A4" s="2" t="s">
        <v>6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10</v>
      </c>
    </row>
    <row r="5" spans="1:7" ht="44.25" customHeight="1" x14ac:dyDescent="0.35">
      <c r="A5" s="1" t="s">
        <v>42</v>
      </c>
      <c r="B5" s="1" t="s">
        <v>8</v>
      </c>
      <c r="C5" s="3" t="s">
        <v>32</v>
      </c>
      <c r="D5" s="1" t="s">
        <v>9</v>
      </c>
      <c r="E5" s="4" t="s">
        <v>50</v>
      </c>
      <c r="F5" s="5">
        <v>1080.93</v>
      </c>
      <c r="G5" s="5">
        <v>390</v>
      </c>
    </row>
    <row r="6" spans="1:7" ht="72" customHeight="1" x14ac:dyDescent="0.35">
      <c r="A6" s="1" t="s">
        <v>42</v>
      </c>
      <c r="B6" s="1" t="s">
        <v>8</v>
      </c>
      <c r="C6" s="1" t="s">
        <v>33</v>
      </c>
      <c r="D6" s="4" t="s">
        <v>11</v>
      </c>
      <c r="E6" s="4" t="s">
        <v>49</v>
      </c>
      <c r="F6" s="5">
        <v>1080.93</v>
      </c>
      <c r="G6" s="5">
        <v>440</v>
      </c>
    </row>
    <row r="7" spans="1:7" ht="25" customHeight="1" x14ac:dyDescent="0.35"/>
    <row r="8" spans="1:7" ht="25" customHeight="1" x14ac:dyDescent="0.35"/>
  </sheetData>
  <mergeCells count="2">
    <mergeCell ref="A1:G1"/>
    <mergeCell ref="A2:G2"/>
  </mergeCells>
  <pageMargins left="0.51181102362204722" right="0.51181102362204722" top="0.78740157480314965" bottom="0.78740157480314965" header="0.31496062992125984" footer="0.31496062992125984"/>
  <pageSetup paperSize="9" scale="66" orientation="landscape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workbookViewId="0">
      <selection activeCell="A8" sqref="A8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42.453125" customWidth="1"/>
    <col min="6" max="6" width="14.7265625" bestFit="1" customWidth="1"/>
    <col min="7" max="7" width="27.453125" customWidth="1"/>
    <col min="9" max="9" width="13.453125" hidden="1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60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10</v>
      </c>
      <c r="I5" s="2" t="s">
        <v>100</v>
      </c>
    </row>
    <row r="6" spans="1:9" ht="69" customHeight="1" x14ac:dyDescent="0.35">
      <c r="A6" s="1" t="s">
        <v>62</v>
      </c>
      <c r="B6" s="1" t="s">
        <v>13</v>
      </c>
      <c r="C6" s="3" t="s">
        <v>63</v>
      </c>
      <c r="D6" s="4" t="s">
        <v>64</v>
      </c>
      <c r="E6" s="4" t="s">
        <v>83</v>
      </c>
      <c r="F6" s="5">
        <v>1304.1400000000001</v>
      </c>
      <c r="G6" s="5">
        <v>2350</v>
      </c>
      <c r="I6" s="5">
        <v>0</v>
      </c>
    </row>
    <row r="7" spans="1:9" ht="43.5" x14ac:dyDescent="0.35">
      <c r="A7" s="1" t="s">
        <v>65</v>
      </c>
      <c r="B7" s="1" t="s">
        <v>15</v>
      </c>
      <c r="C7" s="3" t="s">
        <v>63</v>
      </c>
      <c r="D7" s="4" t="s">
        <v>64</v>
      </c>
      <c r="E7" s="4" t="s">
        <v>84</v>
      </c>
      <c r="F7" s="5">
        <v>1304.1400000000001</v>
      </c>
      <c r="G7" s="5">
        <f>1690+880</f>
        <v>2570</v>
      </c>
      <c r="I7" s="5">
        <v>239.5</v>
      </c>
    </row>
    <row r="8" spans="1:9" ht="43.5" x14ac:dyDescent="0.35">
      <c r="A8" s="1" t="s">
        <v>62</v>
      </c>
      <c r="B8" s="1" t="s">
        <v>13</v>
      </c>
      <c r="C8" s="3" t="s">
        <v>87</v>
      </c>
      <c r="D8" s="4" t="s">
        <v>66</v>
      </c>
      <c r="E8" s="4" t="s">
        <v>67</v>
      </c>
      <c r="F8" s="5">
        <v>473.82</v>
      </c>
      <c r="G8" s="5">
        <v>660</v>
      </c>
      <c r="I8" s="5">
        <v>35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F5123-3FA4-4F81-8332-02BEEF6D7C80}">
  <dimension ref="A1:I9"/>
  <sheetViews>
    <sheetView workbookViewId="0">
      <selection activeCell="A6" sqref="A6:XFD9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8.36328125" customWidth="1"/>
    <col min="5" max="5" width="52.90625" customWidth="1"/>
    <col min="6" max="6" width="16.54296875" customWidth="1"/>
    <col min="7" max="7" width="14.453125" customWidth="1"/>
    <col min="8" max="8" width="16.906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471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57" t="s">
        <v>190</v>
      </c>
      <c r="I5" s="11" t="s">
        <v>191</v>
      </c>
    </row>
    <row r="6" spans="1:9" x14ac:dyDescent="0.35">
      <c r="A6" s="37" t="s">
        <v>468</v>
      </c>
      <c r="B6" s="37" t="s">
        <v>469</v>
      </c>
      <c r="C6" s="22">
        <v>45566</v>
      </c>
      <c r="D6" s="89" t="s">
        <v>22</v>
      </c>
      <c r="E6" s="37" t="s">
        <v>472</v>
      </c>
      <c r="F6" s="50"/>
      <c r="G6" s="50">
        <v>1500</v>
      </c>
      <c r="H6" s="50">
        <v>3200</v>
      </c>
      <c r="I6" s="87"/>
    </row>
    <row r="7" spans="1:9" s="48" customFormat="1" x14ac:dyDescent="0.35">
      <c r="A7" s="37" t="s">
        <v>388</v>
      </c>
      <c r="B7" s="37" t="s">
        <v>425</v>
      </c>
      <c r="C7" s="22">
        <v>45583</v>
      </c>
      <c r="D7" s="89" t="s">
        <v>204</v>
      </c>
      <c r="E7" s="37" t="s">
        <v>473</v>
      </c>
      <c r="F7" s="50"/>
      <c r="G7" s="50">
        <v>2700</v>
      </c>
      <c r="H7" s="50">
        <v>1750</v>
      </c>
      <c r="I7" s="88"/>
    </row>
    <row r="8" spans="1:9" s="48" customFormat="1" x14ac:dyDescent="0.35">
      <c r="A8" s="37" t="s">
        <v>468</v>
      </c>
      <c r="B8" s="37" t="s">
        <v>469</v>
      </c>
      <c r="C8" s="22">
        <v>45583</v>
      </c>
      <c r="D8" s="89" t="s">
        <v>204</v>
      </c>
      <c r="E8" s="37" t="s">
        <v>473</v>
      </c>
      <c r="F8" s="50"/>
      <c r="G8" s="50">
        <v>2700</v>
      </c>
      <c r="H8" s="50">
        <v>2750</v>
      </c>
      <c r="I8" s="88"/>
    </row>
    <row r="9" spans="1:9" s="48" customFormat="1" x14ac:dyDescent="0.35">
      <c r="A9" s="37" t="s">
        <v>470</v>
      </c>
      <c r="B9" s="37" t="s">
        <v>13</v>
      </c>
      <c r="C9" s="22">
        <v>45587</v>
      </c>
      <c r="D9" s="89" t="s">
        <v>204</v>
      </c>
      <c r="E9" s="37" t="s">
        <v>474</v>
      </c>
      <c r="F9" s="50"/>
      <c r="G9" s="50">
        <v>900</v>
      </c>
      <c r="H9" s="50">
        <v>2700</v>
      </c>
      <c r="I9" s="88"/>
    </row>
  </sheetData>
  <mergeCells count="3">
    <mergeCell ref="A1:G1"/>
    <mergeCell ref="A2:G2"/>
    <mergeCell ref="A3:G3"/>
  </mergeCells>
  <dataValidations count="5">
    <dataValidation type="textLength" showInputMessage="1" showErrorMessage="1" errorTitle="Cargo" error="Quantidade de caracter Insuficiente_x000a__x000a_no mínimo 5 caracteres e no máximo 200 caracteres" promptTitle="Cargo" prompt="Cargo (até 200 caracteres)" sqref="B6:B9" xr:uid="{0DD38470-9833-455C-89E6-C1FA31A09EC5}">
      <formula1>5</formula1>
      <formula2>200</formula2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F6:H9" xr:uid="{C05F61E0-37BD-480F-9C1C-7AE6A189E08C}">
      <formula1>IF(VALUE(TEXT(SUBSTITUTE(SUBSTITUTE(F6,".",","), ".", ""), "0,00_ ;-0,00 ")) = VALUE(F6),VALUE(TEXT(SUBSTITUTE(SUBSTITUTE(F6,".",","), ".", ""), "0,00_ ;-0,00 ")),VALUE(TEXT(SUBSTITUTE(SUBSTITUTE(F6,".",","), ".", ""), "0,00_ ;-0,00 ")) )</formula1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9" xr:uid="{3AD0CA19-2F7A-413D-939A-5BE2C39F8057}">
      <formula1>IF((DATEVALUE(TEXT(C6, "dd/mm/aaaa"))), C6, TEXT(C6,"dd/mm/aaaa"))</formula1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9" xr:uid="{ADB00FFC-4139-4FCE-82DB-E2892410E219}">
      <formula1>5</formula1>
      <formula2>200</formula2>
    </dataValidation>
    <dataValidation allowBlank="1" showInputMessage="1" showErrorMessage="1" promptTitle="Destino" prompt="Campo Livre" sqref="D6:E9" xr:uid="{FDCF2EE8-A1E2-4188-839E-FC51576F0C17}"/>
  </dataValidations>
  <pageMargins left="0.511811024" right="0.511811024" top="0.78740157499999996" bottom="0.78740157499999996" header="0.31496062000000002" footer="0.3149606200000000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1CD36-88C9-4947-A8FA-DA869373860B}">
  <dimension ref="A1:I17"/>
  <sheetViews>
    <sheetView workbookViewId="0">
      <selection activeCell="A6" sqref="A6:XFD17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8.36328125" customWidth="1"/>
    <col min="5" max="5" width="52.90625" customWidth="1"/>
    <col min="6" max="6" width="16.54296875" customWidth="1"/>
    <col min="7" max="7" width="14.453125" customWidth="1"/>
    <col min="8" max="8" width="16.906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475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57" t="s">
        <v>190</v>
      </c>
      <c r="I5" s="11" t="s">
        <v>191</v>
      </c>
    </row>
    <row r="6" spans="1:9" x14ac:dyDescent="0.35">
      <c r="A6" s="37" t="s">
        <v>383</v>
      </c>
      <c r="B6" s="37" t="s">
        <v>476</v>
      </c>
      <c r="C6" s="51">
        <v>45600</v>
      </c>
      <c r="D6" s="37" t="s">
        <v>477</v>
      </c>
      <c r="E6" s="37" t="s">
        <v>478</v>
      </c>
      <c r="F6" s="50"/>
      <c r="G6" s="50">
        <v>2100</v>
      </c>
      <c r="H6" s="50">
        <v>2535</v>
      </c>
      <c r="I6" s="87"/>
    </row>
    <row r="7" spans="1:9" s="48" customFormat="1" x14ac:dyDescent="0.35">
      <c r="A7" s="37" t="s">
        <v>384</v>
      </c>
      <c r="B7" s="37" t="s">
        <v>479</v>
      </c>
      <c r="C7" s="51">
        <v>45600</v>
      </c>
      <c r="D7" s="37" t="s">
        <v>477</v>
      </c>
      <c r="E7" s="37" t="s">
        <v>478</v>
      </c>
      <c r="F7" s="50"/>
      <c r="G7" s="50">
        <v>2100</v>
      </c>
      <c r="H7" s="50">
        <v>2535</v>
      </c>
      <c r="I7" s="88"/>
    </row>
    <row r="8" spans="1:9" s="48" customFormat="1" x14ac:dyDescent="0.35">
      <c r="A8" s="37" t="s">
        <v>382</v>
      </c>
      <c r="B8" s="37" t="s">
        <v>479</v>
      </c>
      <c r="C8" s="51">
        <v>45600</v>
      </c>
      <c r="D8" s="37" t="s">
        <v>477</v>
      </c>
      <c r="E8" s="37" t="s">
        <v>478</v>
      </c>
      <c r="F8" s="50"/>
      <c r="G8" s="50">
        <v>2100</v>
      </c>
      <c r="H8" s="50">
        <v>2535</v>
      </c>
      <c r="I8" s="88"/>
    </row>
    <row r="9" spans="1:9" s="48" customFormat="1" x14ac:dyDescent="0.35">
      <c r="A9" s="37" t="s">
        <v>468</v>
      </c>
      <c r="B9" s="37" t="s">
        <v>469</v>
      </c>
      <c r="C9" s="51">
        <v>45600</v>
      </c>
      <c r="D9" s="37" t="s">
        <v>477</v>
      </c>
      <c r="E9" s="37" t="s">
        <v>478</v>
      </c>
      <c r="F9" s="50"/>
      <c r="G9" s="50">
        <v>2100</v>
      </c>
      <c r="H9" s="50">
        <v>2535</v>
      </c>
      <c r="I9" s="88"/>
    </row>
    <row r="10" spans="1:9" x14ac:dyDescent="0.35">
      <c r="A10" s="37" t="s">
        <v>388</v>
      </c>
      <c r="B10" s="37" t="s">
        <v>476</v>
      </c>
      <c r="C10" s="51">
        <v>45600</v>
      </c>
      <c r="D10" s="37" t="s">
        <v>477</v>
      </c>
      <c r="E10" s="37" t="s">
        <v>478</v>
      </c>
      <c r="F10" s="1"/>
      <c r="G10" s="50">
        <v>2100</v>
      </c>
      <c r="H10" s="50">
        <v>2310</v>
      </c>
      <c r="I10" s="1"/>
    </row>
    <row r="11" spans="1:9" x14ac:dyDescent="0.35">
      <c r="A11" s="37" t="s">
        <v>470</v>
      </c>
      <c r="B11" s="37" t="s">
        <v>13</v>
      </c>
      <c r="C11" s="51">
        <v>45603</v>
      </c>
      <c r="D11" s="37" t="s">
        <v>22</v>
      </c>
      <c r="E11" s="37" t="s">
        <v>480</v>
      </c>
      <c r="F11" s="1"/>
      <c r="G11" s="50">
        <v>2100</v>
      </c>
      <c r="H11" s="50"/>
      <c r="I11" s="1"/>
    </row>
    <row r="12" spans="1:9" x14ac:dyDescent="0.35">
      <c r="A12" s="37" t="s">
        <v>481</v>
      </c>
      <c r="B12" s="37" t="s">
        <v>482</v>
      </c>
      <c r="C12" s="51">
        <v>45603</v>
      </c>
      <c r="D12" s="37" t="s">
        <v>22</v>
      </c>
      <c r="E12" s="37" t="s">
        <v>480</v>
      </c>
      <c r="F12" s="1"/>
      <c r="G12" s="50">
        <v>1500</v>
      </c>
      <c r="H12" s="50">
        <v>1967.68</v>
      </c>
      <c r="I12" s="1"/>
    </row>
    <row r="13" spans="1:9" x14ac:dyDescent="0.35">
      <c r="A13" s="37" t="s">
        <v>388</v>
      </c>
      <c r="B13" s="37" t="s">
        <v>476</v>
      </c>
      <c r="C13" s="51">
        <v>45604</v>
      </c>
      <c r="D13" s="37" t="s">
        <v>118</v>
      </c>
      <c r="E13" s="37" t="s">
        <v>483</v>
      </c>
      <c r="F13" s="1"/>
      <c r="G13" s="50">
        <v>2100</v>
      </c>
      <c r="H13" s="50">
        <v>1540</v>
      </c>
      <c r="I13" s="1"/>
    </row>
    <row r="14" spans="1:9" x14ac:dyDescent="0.35">
      <c r="A14" s="37" t="s">
        <v>468</v>
      </c>
      <c r="B14" s="37" t="s">
        <v>469</v>
      </c>
      <c r="C14" s="51">
        <v>45604</v>
      </c>
      <c r="D14" s="37" t="s">
        <v>118</v>
      </c>
      <c r="E14" s="37" t="s">
        <v>483</v>
      </c>
      <c r="F14" s="1"/>
      <c r="G14" s="50">
        <v>2100</v>
      </c>
      <c r="H14" s="50">
        <v>1310</v>
      </c>
      <c r="I14" s="1"/>
    </row>
    <row r="15" spans="1:9" x14ac:dyDescent="0.35">
      <c r="A15" s="37" t="s">
        <v>470</v>
      </c>
      <c r="B15" s="37" t="s">
        <v>13</v>
      </c>
      <c r="C15" s="51">
        <v>45607</v>
      </c>
      <c r="D15" s="37" t="s">
        <v>118</v>
      </c>
      <c r="E15" s="37" t="s">
        <v>484</v>
      </c>
      <c r="F15" s="1"/>
      <c r="G15" s="50">
        <v>900</v>
      </c>
      <c r="H15" s="50">
        <v>2858</v>
      </c>
      <c r="I15" s="1"/>
    </row>
    <row r="16" spans="1:9" x14ac:dyDescent="0.35">
      <c r="A16" s="37" t="s">
        <v>470</v>
      </c>
      <c r="B16" s="37" t="s">
        <v>13</v>
      </c>
      <c r="C16" s="51">
        <v>45607</v>
      </c>
      <c r="D16" s="37" t="s">
        <v>26</v>
      </c>
      <c r="E16" s="37" t="s">
        <v>485</v>
      </c>
      <c r="F16" s="1"/>
      <c r="G16" s="50">
        <v>1500</v>
      </c>
      <c r="H16" s="50">
        <v>5991.45</v>
      </c>
      <c r="I16" s="1"/>
    </row>
    <row r="17" spans="1:9" x14ac:dyDescent="0.35">
      <c r="A17" s="37" t="s">
        <v>385</v>
      </c>
      <c r="B17" s="37" t="s">
        <v>387</v>
      </c>
      <c r="C17" s="51">
        <v>45610</v>
      </c>
      <c r="D17" s="37" t="s">
        <v>486</v>
      </c>
      <c r="E17" s="37" t="s">
        <v>487</v>
      </c>
      <c r="F17" s="1"/>
      <c r="G17" s="50">
        <v>13920</v>
      </c>
      <c r="H17" s="50">
        <v>6880</v>
      </c>
      <c r="I17" s="1"/>
    </row>
  </sheetData>
  <mergeCells count="3">
    <mergeCell ref="A1:G1"/>
    <mergeCell ref="A2:G2"/>
    <mergeCell ref="A3:G3"/>
  </mergeCells>
  <dataValidations count="5">
    <dataValidation allowBlank="1" showInputMessage="1" showErrorMessage="1" promptTitle="Destino" prompt="Campo Livre" sqref="D6:E17" xr:uid="{4A3026FF-1EE9-4370-A3E0-ED09F5C7C134}"/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17" xr:uid="{1A13AA41-5860-411A-848D-CCD6A658F6B4}">
      <formula1>5</formula1>
      <formula2>200</formula2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17" xr:uid="{BA092FD5-D20C-41B1-8492-976FE999B224}">
      <formula1>IF((DATEVALUE(TEXT(C6, "dd/mm/aaaa"))), C6, TEXT(C6,"dd/mm/aaaa"))</formula1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F6:F9 G6:H17" xr:uid="{7F0F25FA-01AB-4AB0-9938-F0C0F80A7EF2}">
      <formula1>IF(VALUE(TEXT(SUBSTITUTE(SUBSTITUTE(F6,".",","), ".", ""), "0,00_ ;-0,00 ")) = VALUE(F6),VALUE(TEXT(SUBSTITUTE(SUBSTITUTE(F6,".",","), ".", ""), "0,00_ ;-0,00 ")),VALUE(TEXT(SUBSTITUTE(SUBSTITUTE(F6,".",","), ".", ""), "0,00_ ;-0,00 ")) )</formula1>
    </dataValidation>
    <dataValidation type="textLength" showInputMessage="1" showErrorMessage="1" errorTitle="Cargo" error="Quantidade de caracter Insuficiente_x000a__x000a_no mínimo 5 caracteres e no máximo 200 caracteres" promptTitle="Cargo" prompt="Cargo (até 200 caracteres)" sqref="B6:B17" xr:uid="{72264EE3-2CC8-43A1-9A2D-F645FF94ED6F}">
      <formula1>5</formula1>
      <formula2>200</formula2>
    </dataValidation>
  </dataValidations>
  <pageMargins left="0.511811024" right="0.511811024" top="0.78740157499999996" bottom="0.78740157499999996" header="0.31496062000000002" footer="0.3149606200000000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37619-B9C2-4275-B140-6EDC74B98E83}">
  <dimension ref="A1:I6"/>
  <sheetViews>
    <sheetView workbookViewId="0">
      <selection activeCell="A6" sqref="A6:XFD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8.36328125" customWidth="1"/>
    <col min="5" max="5" width="52.90625" customWidth="1"/>
    <col min="6" max="6" width="16.54296875" customWidth="1"/>
    <col min="7" max="7" width="14.453125" customWidth="1"/>
    <col min="8" max="8" width="16.906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488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57" t="s">
        <v>190</v>
      </c>
      <c r="I5" s="11" t="s">
        <v>191</v>
      </c>
    </row>
    <row r="6" spans="1:9" x14ac:dyDescent="0.35">
      <c r="A6" s="37" t="s">
        <v>481</v>
      </c>
      <c r="B6" s="37" t="s">
        <v>482</v>
      </c>
      <c r="C6" s="22">
        <v>45632</v>
      </c>
      <c r="D6" s="37" t="s">
        <v>460</v>
      </c>
      <c r="E6" s="37" t="s">
        <v>489</v>
      </c>
      <c r="F6" s="50"/>
      <c r="G6" s="50">
        <v>900</v>
      </c>
      <c r="H6" s="50"/>
      <c r="I6" s="87"/>
    </row>
  </sheetData>
  <mergeCells count="3">
    <mergeCell ref="A1:G1"/>
    <mergeCell ref="A2:G2"/>
    <mergeCell ref="A3:G3"/>
  </mergeCells>
  <dataValidations count="5">
    <dataValidation type="textLength" showInputMessage="1" showErrorMessage="1" errorTitle="Cargo" error="Quantidade de caracter Insuficiente_x000a__x000a_no mínimo 5 caracteres e no máximo 200 caracteres" promptTitle="Cargo" prompt="Cargo (até 200 caracteres)" sqref="B6" xr:uid="{63E890F1-C276-4AD9-B8F0-E4ABDB7969DA}">
      <formula1>5</formula1>
      <formula2>200</formula2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F6:H6" xr:uid="{0F94CF08-CBC3-48FB-8449-858B8B4FD6FF}">
      <formula1>IF(VALUE(TEXT(SUBSTITUTE(SUBSTITUTE(F6,".",","), ".", ""), "0,00_ ;-0,00 ")) = VALUE(F6),VALUE(TEXT(SUBSTITUTE(SUBSTITUTE(F6,".",","), ".", ""), "0,00_ ;-0,00 ")),VALUE(TEXT(SUBSTITUTE(SUBSTITUTE(F6,".",","), ".", ""), "0,00_ ;-0,00 ")) )</formula1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" xr:uid="{0FDC4B3F-C43C-4EFE-A1AD-7D704391EDAE}">
      <formula1>IF((DATEVALUE(TEXT(C6, "dd/mm/aaaa"))), C6, TEXT(C6,"dd/mm/aaaa"))</formula1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" xr:uid="{247FEB9B-8C7D-4935-9A9A-CB3D17459713}">
      <formula1>5</formula1>
      <formula2>200</formula2>
    </dataValidation>
    <dataValidation allowBlank="1" showInputMessage="1" showErrorMessage="1" promptTitle="Destino" prompt="Campo Livre" sqref="D6:E6" xr:uid="{2E7255E8-369E-43C5-A708-F5512419758A}"/>
  </dataValidations>
  <pageMargins left="0.511811024" right="0.511811024" top="0.78740157499999996" bottom="0.78740157499999996" header="0.31496062000000002" footer="0.3149606200000000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AC718-EE2B-4BFE-BC3A-13FA2978450C}">
  <dimension ref="A1:I7"/>
  <sheetViews>
    <sheetView workbookViewId="0">
      <selection activeCell="B9" sqref="B9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8.36328125" customWidth="1"/>
    <col min="5" max="5" width="52.90625" customWidth="1"/>
    <col min="6" max="6" width="16.54296875" customWidth="1"/>
    <col min="7" max="7" width="14.453125" customWidth="1"/>
    <col min="8" max="8" width="16.906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490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57" t="s">
        <v>190</v>
      </c>
      <c r="I5" s="11" t="s">
        <v>191</v>
      </c>
    </row>
    <row r="6" spans="1:9" x14ac:dyDescent="0.35">
      <c r="A6" s="37" t="s">
        <v>492</v>
      </c>
      <c r="B6" s="37" t="s">
        <v>493</v>
      </c>
      <c r="C6" s="22">
        <v>45684</v>
      </c>
      <c r="D6" s="37" t="s">
        <v>22</v>
      </c>
      <c r="E6" s="37" t="s">
        <v>495</v>
      </c>
      <c r="F6" s="50">
        <v>300</v>
      </c>
      <c r="G6" s="50"/>
      <c r="H6" s="50">
        <v>1800</v>
      </c>
      <c r="I6" s="87"/>
    </row>
    <row r="7" spans="1:9" x14ac:dyDescent="0.35">
      <c r="A7" s="37" t="s">
        <v>496</v>
      </c>
      <c r="B7" s="37" t="s">
        <v>494</v>
      </c>
      <c r="C7" s="22">
        <v>45684</v>
      </c>
      <c r="D7" s="37" t="s">
        <v>22</v>
      </c>
      <c r="E7" s="37" t="s">
        <v>495</v>
      </c>
      <c r="F7" s="50">
        <v>300</v>
      </c>
      <c r="G7" s="1"/>
      <c r="H7" s="50">
        <v>1800</v>
      </c>
      <c r="I7" s="1"/>
    </row>
  </sheetData>
  <mergeCells count="3">
    <mergeCell ref="A1:G1"/>
    <mergeCell ref="A2:G2"/>
    <mergeCell ref="A3:G3"/>
  </mergeCells>
  <dataValidations count="5">
    <dataValidation allowBlank="1" showInputMessage="1" showErrorMessage="1" promptTitle="Destino" prompt="Campo Livre" sqref="D6:E7" xr:uid="{4E0521C9-DB47-435C-9C13-B311ED3BA360}"/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7" xr:uid="{7315E583-E3F0-4B5E-953F-DACAE0572CB4}">
      <formula1>5</formula1>
      <formula2>200</formula2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7" xr:uid="{BAF159E5-9D5E-4913-8C96-83669AC72BA6}">
      <formula1>IF((DATEVALUE(TEXT(C6, "dd/mm/aaaa"))), C6, TEXT(C6,"dd/mm/aaaa"))</formula1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F6:F7 G6 H6:H7" xr:uid="{95D2DCA8-B2D2-4D48-AB2C-50841B4ED784}">
      <formula1>IF(VALUE(TEXT(SUBSTITUTE(SUBSTITUTE(F6,".",","), ".", ""), "0,00_ ;-0,00 ")) = VALUE(F6),VALUE(TEXT(SUBSTITUTE(SUBSTITUTE(F6,".",","), ".", ""), "0,00_ ;-0,00 ")),VALUE(TEXT(SUBSTITUTE(SUBSTITUTE(F6,".",","), ".", ""), "0,00_ ;-0,00 ")) )</formula1>
    </dataValidation>
    <dataValidation type="textLength" showInputMessage="1" showErrorMessage="1" errorTitle="Cargo" error="Quantidade de caracter Insuficiente_x000a__x000a_no mínimo 5 caracteres e no máximo 200 caracteres" promptTitle="Cargo" prompt="Cargo (até 200 caracteres)" sqref="B6:B7" xr:uid="{9F13C17C-262B-4775-9A1A-71B3A1F76B92}">
      <formula1>5</formula1>
      <formula2>200</formula2>
    </dataValidation>
  </dataValidations>
  <pageMargins left="0.511811024" right="0.511811024" top="0.78740157499999996" bottom="0.78740157499999996" header="0.31496062000000002" footer="0.3149606200000000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E15E7-1F78-4BDD-AEFF-C2B93968D2C0}">
  <dimension ref="A1:I7"/>
  <sheetViews>
    <sheetView workbookViewId="0">
      <selection activeCell="B13" sqref="B13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8.36328125" customWidth="1"/>
    <col min="5" max="5" width="52.90625" customWidth="1"/>
    <col min="6" max="6" width="16.54296875" customWidth="1"/>
    <col min="7" max="7" width="14.453125" customWidth="1"/>
    <col min="8" max="8" width="16.906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491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57" t="s">
        <v>190</v>
      </c>
      <c r="I5" s="11" t="s">
        <v>191</v>
      </c>
    </row>
    <row r="6" spans="1:9" x14ac:dyDescent="0.35">
      <c r="A6" s="36"/>
    </row>
    <row r="7" spans="1:9" x14ac:dyDescent="0.35">
      <c r="A7" s="3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2390D-7F39-48F9-9E6B-7AA083E8440F}">
  <dimension ref="A1:I11"/>
  <sheetViews>
    <sheetView tabSelected="1" topLeftCell="C1" zoomScale="90" zoomScaleNormal="90" workbookViewId="0">
      <selection activeCell="H6" sqref="H6:H11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8.36328125" customWidth="1"/>
    <col min="5" max="5" width="52.90625" customWidth="1"/>
    <col min="6" max="6" width="16.54296875" customWidth="1"/>
    <col min="7" max="7" width="14.453125" customWidth="1"/>
    <col min="8" max="8" width="16.906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498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57" t="s">
        <v>190</v>
      </c>
      <c r="I5" s="11" t="s">
        <v>191</v>
      </c>
    </row>
    <row r="6" spans="1:9" s="48" customFormat="1" x14ac:dyDescent="0.35">
      <c r="A6" s="37" t="s">
        <v>374</v>
      </c>
      <c r="B6" s="37" t="s">
        <v>499</v>
      </c>
      <c r="C6" s="22">
        <v>45727</v>
      </c>
      <c r="D6" s="37" t="s">
        <v>26</v>
      </c>
      <c r="E6" s="37" t="s">
        <v>501</v>
      </c>
      <c r="F6" s="50"/>
      <c r="G6" s="50">
        <v>1500</v>
      </c>
      <c r="H6" s="50">
        <v>1044.1400000000001</v>
      </c>
      <c r="I6" s="102"/>
    </row>
    <row r="7" spans="1:9" s="48" customFormat="1" x14ac:dyDescent="0.35">
      <c r="A7" s="37" t="s">
        <v>500</v>
      </c>
      <c r="B7" s="37" t="s">
        <v>469</v>
      </c>
      <c r="C7" s="22">
        <v>45727</v>
      </c>
      <c r="D7" s="37" t="s">
        <v>26</v>
      </c>
      <c r="E7" s="37" t="s">
        <v>501</v>
      </c>
      <c r="F7" s="50"/>
      <c r="G7" s="50">
        <v>1500</v>
      </c>
      <c r="H7" s="50">
        <v>1026</v>
      </c>
      <c r="I7" s="102"/>
    </row>
    <row r="8" spans="1:9" s="38" customFormat="1" x14ac:dyDescent="0.35">
      <c r="A8" s="37" t="s">
        <v>502</v>
      </c>
      <c r="B8" s="37" t="s">
        <v>503</v>
      </c>
      <c r="C8" s="22">
        <v>45727</v>
      </c>
      <c r="D8" s="37" t="s">
        <v>26</v>
      </c>
      <c r="E8" s="37" t="s">
        <v>501</v>
      </c>
      <c r="F8" s="50"/>
      <c r="G8" s="50">
        <v>1500</v>
      </c>
      <c r="H8" s="50">
        <v>1451.89</v>
      </c>
      <c r="I8" s="102"/>
    </row>
    <row r="9" spans="1:9" s="38" customFormat="1" x14ac:dyDescent="0.35">
      <c r="A9" s="37" t="s">
        <v>504</v>
      </c>
      <c r="B9" s="37" t="s">
        <v>13</v>
      </c>
      <c r="C9" s="22">
        <v>45727</v>
      </c>
      <c r="D9" s="37" t="s">
        <v>26</v>
      </c>
      <c r="E9" s="37" t="s">
        <v>501</v>
      </c>
      <c r="F9" s="50"/>
      <c r="G9" s="50">
        <v>1500</v>
      </c>
      <c r="H9" s="50">
        <v>1485.64</v>
      </c>
      <c r="I9" s="102"/>
    </row>
    <row r="10" spans="1:9" s="38" customFormat="1" x14ac:dyDescent="0.35">
      <c r="A10" s="37" t="s">
        <v>505</v>
      </c>
      <c r="B10" s="37" t="s">
        <v>503</v>
      </c>
      <c r="C10" s="22">
        <v>45727</v>
      </c>
      <c r="D10" s="37" t="s">
        <v>26</v>
      </c>
      <c r="E10" s="37" t="s">
        <v>501</v>
      </c>
      <c r="F10" s="50"/>
      <c r="G10" s="50">
        <v>1500</v>
      </c>
      <c r="H10" s="50">
        <v>1451.89</v>
      </c>
      <c r="I10" s="102"/>
    </row>
    <row r="11" spans="1:9" s="38" customFormat="1" x14ac:dyDescent="0.35">
      <c r="A11" s="37" t="s">
        <v>154</v>
      </c>
      <c r="B11" s="37" t="s">
        <v>506</v>
      </c>
      <c r="C11" s="22">
        <v>45727</v>
      </c>
      <c r="D11" s="37" t="s">
        <v>26</v>
      </c>
      <c r="E11" s="37" t="s">
        <v>501</v>
      </c>
      <c r="F11" s="50"/>
      <c r="G11" s="50">
        <v>1500</v>
      </c>
      <c r="H11" s="50">
        <v>1451.89</v>
      </c>
      <c r="I11" s="102"/>
    </row>
  </sheetData>
  <mergeCells count="3">
    <mergeCell ref="A1:G1"/>
    <mergeCell ref="A2:G2"/>
    <mergeCell ref="A3:G3"/>
  </mergeCells>
  <dataValidations count="5">
    <dataValidation type="textLength" showInputMessage="1" showErrorMessage="1" errorTitle="Cargo" error="Quantidade de caracter Insuficiente_x000a__x000a_no mínimo 5 caracteres e no máximo 200 caracteres" promptTitle="Cargo" prompt="Cargo (até 200 caracteres)" sqref="B6:B11" xr:uid="{41792E9D-0439-4A29-B2CD-4DF45081547F}">
      <formula1>5</formula1>
      <formula2>200</formula2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F6:H11" xr:uid="{58DAB66B-B353-47A8-9E13-1BA6D26AF031}">
      <formula1>IF(VALUE(TEXT(SUBSTITUTE(SUBSTITUTE(F6,".",","), ".", ""), "0,00_ ;-0,00 ")) = VALUE(F6),VALUE(TEXT(SUBSTITUTE(SUBSTITUTE(F6,".",","), ".", ""), "0,00_ ;-0,00 ")),VALUE(TEXT(SUBSTITUTE(SUBSTITUTE(F6,".",","), ".", ""), "0,00_ ;-0,00 ")) )</formula1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11" xr:uid="{41E8001B-A4F2-42C7-B4EC-5A3B391A05EE}">
      <formula1>IF((DATEVALUE(TEXT(C6, "dd/mm/aaaa"))), C6, TEXT(C6,"dd/mm/aaaa"))</formula1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11" xr:uid="{CDA8368C-82FA-4F22-BD2F-F93EC75898C9}">
      <formula1>5</formula1>
      <formula2>200</formula2>
    </dataValidation>
    <dataValidation allowBlank="1" showInputMessage="1" showErrorMessage="1" promptTitle="Destino" prompt="Campo Livre" sqref="D6:E11" xr:uid="{74FA28D1-F4EC-4C82-BC50-F7B9E03FB825}"/>
  </dataValidations>
  <pageMargins left="0.511811024" right="0.511811024" top="0.78740157499999996" bottom="0.78740157499999996" header="0.31496062000000002" footer="0.3149606200000000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pageSetUpPr fitToPage="1"/>
  </sheetPr>
  <dimension ref="A1:I63"/>
  <sheetViews>
    <sheetView topLeftCell="A47" workbookViewId="0">
      <selection activeCell="I17" sqref="I17"/>
    </sheetView>
  </sheetViews>
  <sheetFormatPr defaultRowHeight="14.5" x14ac:dyDescent="0.35"/>
  <cols>
    <col min="1" max="2" width="15.54296875" customWidth="1"/>
    <col min="3" max="3" width="18.453125" customWidth="1"/>
    <col min="4" max="4" width="19.81640625" customWidth="1"/>
    <col min="5" max="5" width="19" customWidth="1"/>
    <col min="6" max="6" width="16.54296875" customWidth="1"/>
    <col min="7" max="7" width="11.5429687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328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s="36" customFormat="1" ht="36" x14ac:dyDescent="0.3">
      <c r="A5" s="34" t="s">
        <v>6</v>
      </c>
      <c r="B5" s="35" t="s">
        <v>1</v>
      </c>
      <c r="C5" s="35" t="s">
        <v>2</v>
      </c>
      <c r="D5" s="35" t="s">
        <v>3</v>
      </c>
      <c r="E5" s="35" t="s">
        <v>4</v>
      </c>
      <c r="F5" s="34" t="s">
        <v>189</v>
      </c>
      <c r="G5" s="34" t="s">
        <v>192</v>
      </c>
      <c r="H5" s="34" t="s">
        <v>190</v>
      </c>
      <c r="I5" s="34" t="s">
        <v>191</v>
      </c>
    </row>
    <row r="6" spans="1:9" x14ac:dyDescent="0.35">
      <c r="A6" t="s">
        <v>269</v>
      </c>
    </row>
    <row r="8" spans="1:9" ht="15.5" x14ac:dyDescent="0.35">
      <c r="A8" s="100" t="s">
        <v>329</v>
      </c>
      <c r="B8" s="100"/>
      <c r="C8" s="100"/>
      <c r="D8" s="100"/>
      <c r="E8" s="100"/>
      <c r="F8" s="100"/>
      <c r="G8" s="100"/>
    </row>
    <row r="9" spans="1:9" ht="15.5" x14ac:dyDescent="0.35">
      <c r="A9" s="7"/>
      <c r="B9" s="7"/>
      <c r="C9" s="7"/>
      <c r="D9" s="7"/>
      <c r="E9" s="7"/>
      <c r="F9" s="7"/>
      <c r="G9" s="7"/>
    </row>
    <row r="10" spans="1:9" s="36" customFormat="1" ht="36" x14ac:dyDescent="0.3">
      <c r="A10" s="34" t="s">
        <v>6</v>
      </c>
      <c r="B10" s="35" t="s">
        <v>1</v>
      </c>
      <c r="C10" s="35" t="s">
        <v>2</v>
      </c>
      <c r="D10" s="35" t="s">
        <v>3</v>
      </c>
      <c r="E10" s="35" t="s">
        <v>4</v>
      </c>
      <c r="F10" s="34" t="s">
        <v>189</v>
      </c>
      <c r="G10" s="34" t="s">
        <v>192</v>
      </c>
      <c r="H10" s="34" t="s">
        <v>190</v>
      </c>
      <c r="I10" s="34" t="s">
        <v>191</v>
      </c>
    </row>
    <row r="11" spans="1:9" x14ac:dyDescent="0.35">
      <c r="A11" t="s">
        <v>269</v>
      </c>
    </row>
    <row r="13" spans="1:9" ht="15.5" x14ac:dyDescent="0.35">
      <c r="A13" s="100" t="s">
        <v>330</v>
      </c>
      <c r="B13" s="100"/>
      <c r="C13" s="100"/>
      <c r="D13" s="100"/>
      <c r="E13" s="100"/>
      <c r="F13" s="100"/>
      <c r="G13" s="100"/>
    </row>
    <row r="14" spans="1:9" ht="15.5" x14ac:dyDescent="0.35">
      <c r="A14" s="7"/>
      <c r="B14" s="7"/>
      <c r="C14" s="7"/>
      <c r="D14" s="7"/>
      <c r="E14" s="7"/>
      <c r="F14" s="7"/>
      <c r="G14" s="7"/>
    </row>
    <row r="15" spans="1:9" s="36" customFormat="1" ht="36" x14ac:dyDescent="0.3">
      <c r="A15" s="34" t="s">
        <v>6</v>
      </c>
      <c r="B15" s="35" t="s">
        <v>1</v>
      </c>
      <c r="C15" s="35" t="s">
        <v>2</v>
      </c>
      <c r="D15" s="35" t="s">
        <v>3</v>
      </c>
      <c r="E15" s="35" t="s">
        <v>4</v>
      </c>
      <c r="F15" s="34" t="s">
        <v>189</v>
      </c>
      <c r="G15" s="34" t="s">
        <v>192</v>
      </c>
      <c r="H15" s="34" t="s">
        <v>190</v>
      </c>
      <c r="I15" s="34" t="s">
        <v>191</v>
      </c>
    </row>
    <row r="16" spans="1:9" x14ac:dyDescent="0.35">
      <c r="A16" t="s">
        <v>269</v>
      </c>
    </row>
    <row r="18" spans="1:9" ht="15.5" x14ac:dyDescent="0.35">
      <c r="A18" s="100" t="s">
        <v>331</v>
      </c>
      <c r="B18" s="100"/>
      <c r="C18" s="100"/>
      <c r="D18" s="100"/>
      <c r="E18" s="100"/>
      <c r="F18" s="100"/>
      <c r="G18" s="100"/>
    </row>
    <row r="19" spans="1:9" ht="15.5" x14ac:dyDescent="0.35">
      <c r="A19" s="7"/>
      <c r="B19" s="7"/>
      <c r="C19" s="7"/>
      <c r="D19" s="7"/>
      <c r="E19" s="7"/>
      <c r="F19" s="7"/>
      <c r="G19" s="7"/>
    </row>
    <row r="20" spans="1:9" s="36" customFormat="1" ht="36" x14ac:dyDescent="0.3">
      <c r="A20" s="34" t="s">
        <v>6</v>
      </c>
      <c r="B20" s="35" t="s">
        <v>1</v>
      </c>
      <c r="C20" s="35" t="s">
        <v>2</v>
      </c>
      <c r="D20" s="35" t="s">
        <v>3</v>
      </c>
      <c r="E20" s="35" t="s">
        <v>4</v>
      </c>
      <c r="F20" s="34" t="s">
        <v>189</v>
      </c>
      <c r="G20" s="34" t="s">
        <v>192</v>
      </c>
      <c r="H20" s="34" t="s">
        <v>190</v>
      </c>
      <c r="I20" s="34" t="s">
        <v>191</v>
      </c>
    </row>
    <row r="21" spans="1:9" x14ac:dyDescent="0.35">
      <c r="A21" t="s">
        <v>269</v>
      </c>
    </row>
    <row r="23" spans="1:9" ht="15.5" x14ac:dyDescent="0.35">
      <c r="A23" s="100" t="s">
        <v>332</v>
      </c>
      <c r="B23" s="100"/>
      <c r="C23" s="100"/>
      <c r="D23" s="100"/>
      <c r="E23" s="100"/>
      <c r="F23" s="100"/>
      <c r="G23" s="100"/>
    </row>
    <row r="24" spans="1:9" ht="15.5" x14ac:dyDescent="0.35">
      <c r="A24" s="7"/>
      <c r="B24" s="7"/>
      <c r="C24" s="7"/>
      <c r="D24" s="7"/>
      <c r="E24" s="7"/>
      <c r="F24" s="7"/>
      <c r="G24" s="7"/>
    </row>
    <row r="25" spans="1:9" s="36" customFormat="1" ht="36" x14ac:dyDescent="0.3">
      <c r="A25" s="34" t="s">
        <v>6</v>
      </c>
      <c r="B25" s="35" t="s">
        <v>1</v>
      </c>
      <c r="C25" s="35" t="s">
        <v>2</v>
      </c>
      <c r="D25" s="35" t="s">
        <v>3</v>
      </c>
      <c r="E25" s="35" t="s">
        <v>4</v>
      </c>
      <c r="F25" s="34" t="s">
        <v>189</v>
      </c>
      <c r="G25" s="34" t="s">
        <v>192</v>
      </c>
      <c r="H25" s="34" t="s">
        <v>190</v>
      </c>
      <c r="I25" s="34" t="s">
        <v>191</v>
      </c>
    </row>
    <row r="26" spans="1:9" x14ac:dyDescent="0.35">
      <c r="A26" t="s">
        <v>269</v>
      </c>
    </row>
    <row r="28" spans="1:9" ht="15.5" x14ac:dyDescent="0.35">
      <c r="A28" s="100" t="s">
        <v>333</v>
      </c>
      <c r="B28" s="100"/>
      <c r="C28" s="100"/>
      <c r="D28" s="100"/>
      <c r="E28" s="100"/>
      <c r="F28" s="100"/>
      <c r="G28" s="100"/>
    </row>
    <row r="29" spans="1:9" ht="15.5" x14ac:dyDescent="0.35">
      <c r="A29" s="7"/>
      <c r="B29" s="7"/>
      <c r="C29" s="7"/>
      <c r="D29" s="7"/>
      <c r="E29" s="7"/>
      <c r="F29" s="7"/>
      <c r="G29" s="7"/>
    </row>
    <row r="30" spans="1:9" s="36" customFormat="1" ht="36" x14ac:dyDescent="0.3">
      <c r="A30" s="34" t="s">
        <v>6</v>
      </c>
      <c r="B30" s="35" t="s">
        <v>1</v>
      </c>
      <c r="C30" s="35" t="s">
        <v>2</v>
      </c>
      <c r="D30" s="35" t="s">
        <v>3</v>
      </c>
      <c r="E30" s="35" t="s">
        <v>4</v>
      </c>
      <c r="F30" s="34" t="s">
        <v>189</v>
      </c>
      <c r="G30" s="34" t="s">
        <v>192</v>
      </c>
      <c r="H30" s="34" t="s">
        <v>190</v>
      </c>
      <c r="I30" s="34" t="s">
        <v>191</v>
      </c>
    </row>
    <row r="31" spans="1:9" x14ac:dyDescent="0.35">
      <c r="A31" t="s">
        <v>269</v>
      </c>
    </row>
    <row r="33" spans="1:9" ht="15.5" x14ac:dyDescent="0.35">
      <c r="A33" s="100" t="s">
        <v>334</v>
      </c>
      <c r="B33" s="100"/>
      <c r="C33" s="100"/>
      <c r="D33" s="100"/>
      <c r="E33" s="100"/>
      <c r="F33" s="100"/>
      <c r="G33" s="100"/>
    </row>
    <row r="34" spans="1:9" ht="15.5" x14ac:dyDescent="0.35">
      <c r="A34" s="7"/>
      <c r="B34" s="7"/>
      <c r="C34" s="7"/>
      <c r="D34" s="7"/>
      <c r="E34" s="7"/>
      <c r="F34" s="7"/>
      <c r="G34" s="7"/>
    </row>
    <row r="35" spans="1:9" s="36" customFormat="1" ht="36" x14ac:dyDescent="0.3">
      <c r="A35" s="34" t="s">
        <v>6</v>
      </c>
      <c r="B35" s="35" t="s">
        <v>1</v>
      </c>
      <c r="C35" s="35" t="s">
        <v>2</v>
      </c>
      <c r="D35" s="35" t="s">
        <v>3</v>
      </c>
      <c r="E35" s="35" t="s">
        <v>4</v>
      </c>
      <c r="F35" s="34" t="s">
        <v>189</v>
      </c>
      <c r="G35" s="34" t="s">
        <v>192</v>
      </c>
      <c r="H35" s="34" t="s">
        <v>190</v>
      </c>
      <c r="I35" s="34" t="s">
        <v>191</v>
      </c>
    </row>
    <row r="36" spans="1:9" x14ac:dyDescent="0.35">
      <c r="A36" t="s">
        <v>269</v>
      </c>
    </row>
    <row r="38" spans="1:9" ht="15.5" x14ac:dyDescent="0.35">
      <c r="A38" s="100" t="s">
        <v>335</v>
      </c>
      <c r="B38" s="100"/>
      <c r="C38" s="100"/>
      <c r="D38" s="100"/>
      <c r="E38" s="100"/>
      <c r="F38" s="100"/>
      <c r="G38" s="100"/>
    </row>
    <row r="39" spans="1:9" ht="15.5" x14ac:dyDescent="0.35">
      <c r="A39" s="7"/>
      <c r="B39" s="7"/>
      <c r="C39" s="7"/>
      <c r="D39" s="7"/>
      <c r="E39" s="7"/>
      <c r="F39" s="7"/>
      <c r="G39" s="7"/>
    </row>
    <row r="40" spans="1:9" s="36" customFormat="1" ht="36" x14ac:dyDescent="0.3">
      <c r="A40" s="34" t="s">
        <v>6</v>
      </c>
      <c r="B40" s="35" t="s">
        <v>1</v>
      </c>
      <c r="C40" s="35" t="s">
        <v>2</v>
      </c>
      <c r="D40" s="35" t="s">
        <v>3</v>
      </c>
      <c r="E40" s="35" t="s">
        <v>4</v>
      </c>
      <c r="F40" s="34" t="s">
        <v>189</v>
      </c>
      <c r="G40" s="34" t="s">
        <v>192</v>
      </c>
      <c r="H40" s="34" t="s">
        <v>190</v>
      </c>
      <c r="I40" s="34" t="s">
        <v>191</v>
      </c>
    </row>
    <row r="41" spans="1:9" x14ac:dyDescent="0.35">
      <c r="A41" t="s">
        <v>269</v>
      </c>
    </row>
    <row r="43" spans="1:9" ht="15.5" x14ac:dyDescent="0.35">
      <c r="A43" s="100" t="s">
        <v>336</v>
      </c>
      <c r="B43" s="100"/>
      <c r="C43" s="100"/>
      <c r="D43" s="100"/>
      <c r="E43" s="100"/>
      <c r="F43" s="100"/>
      <c r="G43" s="100"/>
    </row>
    <row r="44" spans="1:9" ht="15.5" x14ac:dyDescent="0.35">
      <c r="A44" s="7"/>
      <c r="B44" s="7"/>
      <c r="C44" s="7"/>
      <c r="D44" s="7"/>
      <c r="E44" s="7"/>
      <c r="F44" s="7"/>
      <c r="G44" s="7"/>
    </row>
    <row r="45" spans="1:9" s="36" customFormat="1" ht="36" x14ac:dyDescent="0.3">
      <c r="A45" s="34" t="s">
        <v>6</v>
      </c>
      <c r="B45" s="35" t="s">
        <v>1</v>
      </c>
      <c r="C45" s="35" t="s">
        <v>2</v>
      </c>
      <c r="D45" s="35" t="s">
        <v>3</v>
      </c>
      <c r="E45" s="35" t="s">
        <v>4</v>
      </c>
      <c r="F45" s="34" t="s">
        <v>189</v>
      </c>
      <c r="G45" s="34" t="s">
        <v>192</v>
      </c>
      <c r="H45" s="34" t="s">
        <v>190</v>
      </c>
      <c r="I45" s="34" t="s">
        <v>191</v>
      </c>
    </row>
    <row r="46" spans="1:9" x14ac:dyDescent="0.35">
      <c r="A46" t="s">
        <v>269</v>
      </c>
    </row>
    <row r="48" spans="1:9" ht="15.5" x14ac:dyDescent="0.35">
      <c r="A48" s="100" t="s">
        <v>337</v>
      </c>
      <c r="B48" s="100"/>
      <c r="C48" s="100"/>
      <c r="D48" s="100"/>
      <c r="E48" s="100"/>
      <c r="F48" s="100"/>
      <c r="G48" s="100"/>
    </row>
    <row r="49" spans="1:9" ht="15.5" x14ac:dyDescent="0.35">
      <c r="A49" s="7"/>
      <c r="B49" s="7"/>
      <c r="C49" s="7"/>
      <c r="D49" s="7"/>
      <c r="E49" s="7"/>
      <c r="F49" s="7"/>
      <c r="G49" s="7"/>
    </row>
    <row r="50" spans="1:9" s="36" customFormat="1" ht="36" x14ac:dyDescent="0.3">
      <c r="A50" s="34" t="s">
        <v>6</v>
      </c>
      <c r="B50" s="35" t="s">
        <v>1</v>
      </c>
      <c r="C50" s="35" t="s">
        <v>2</v>
      </c>
      <c r="D50" s="35" t="s">
        <v>3</v>
      </c>
      <c r="E50" s="35" t="s">
        <v>4</v>
      </c>
      <c r="F50" s="34" t="s">
        <v>189</v>
      </c>
      <c r="G50" s="34" t="s">
        <v>192</v>
      </c>
      <c r="H50" s="34" t="s">
        <v>190</v>
      </c>
      <c r="I50" s="34" t="s">
        <v>191</v>
      </c>
    </row>
    <row r="51" spans="1:9" ht="105.75" customHeight="1" x14ac:dyDescent="0.35">
      <c r="A51" s="20" t="s">
        <v>308</v>
      </c>
      <c r="B51" s="20" t="s">
        <v>309</v>
      </c>
      <c r="C51" s="3">
        <v>44474</v>
      </c>
      <c r="D51" s="20" t="s">
        <v>212</v>
      </c>
      <c r="E51" s="32" t="s">
        <v>340</v>
      </c>
      <c r="F51" s="21">
        <v>0</v>
      </c>
      <c r="G51" s="24">
        <v>950</v>
      </c>
      <c r="H51" s="26">
        <v>729</v>
      </c>
      <c r="I51" s="21">
        <v>0</v>
      </c>
    </row>
    <row r="52" spans="1:9" ht="105" customHeight="1" x14ac:dyDescent="0.35">
      <c r="A52" s="20" t="s">
        <v>311</v>
      </c>
      <c r="B52" s="20" t="s">
        <v>312</v>
      </c>
      <c r="C52" s="3">
        <v>44474</v>
      </c>
      <c r="D52" s="20" t="s">
        <v>212</v>
      </c>
      <c r="E52" s="33" t="s">
        <v>340</v>
      </c>
      <c r="F52" s="21">
        <v>0</v>
      </c>
      <c r="G52" s="24">
        <v>950</v>
      </c>
      <c r="H52" s="26">
        <v>729</v>
      </c>
      <c r="I52" s="21">
        <v>0</v>
      </c>
    </row>
    <row r="53" spans="1:9" ht="43.5" x14ac:dyDescent="0.35">
      <c r="A53" s="20" t="s">
        <v>313</v>
      </c>
      <c r="B53" s="20" t="s">
        <v>289</v>
      </c>
      <c r="C53" s="3">
        <v>44475</v>
      </c>
      <c r="D53" s="20" t="s">
        <v>118</v>
      </c>
      <c r="E53" s="32" t="s">
        <v>341</v>
      </c>
      <c r="F53" s="21">
        <v>0</v>
      </c>
      <c r="G53" s="24">
        <v>500</v>
      </c>
      <c r="H53" s="26">
        <v>2000</v>
      </c>
      <c r="I53" s="21">
        <v>0</v>
      </c>
    </row>
    <row r="55" spans="1:9" ht="15.5" x14ac:dyDescent="0.35">
      <c r="A55" s="100" t="s">
        <v>338</v>
      </c>
      <c r="B55" s="100"/>
      <c r="C55" s="100"/>
      <c r="D55" s="100"/>
      <c r="E55" s="100"/>
      <c r="F55" s="100"/>
      <c r="G55" s="100"/>
    </row>
    <row r="56" spans="1:9" ht="15.5" x14ac:dyDescent="0.35">
      <c r="A56" s="7"/>
      <c r="B56" s="7"/>
      <c r="C56" s="7"/>
      <c r="D56" s="7"/>
      <c r="E56" s="7"/>
      <c r="F56" s="7"/>
      <c r="G56" s="7"/>
    </row>
    <row r="57" spans="1:9" s="36" customFormat="1" ht="36" x14ac:dyDescent="0.3">
      <c r="A57" s="34" t="s">
        <v>6</v>
      </c>
      <c r="B57" s="35" t="s">
        <v>1</v>
      </c>
      <c r="C57" s="35" t="s">
        <v>2</v>
      </c>
      <c r="D57" s="35" t="s">
        <v>3</v>
      </c>
      <c r="E57" s="35" t="s">
        <v>4</v>
      </c>
      <c r="F57" s="34" t="s">
        <v>189</v>
      </c>
      <c r="G57" s="34" t="s">
        <v>192</v>
      </c>
      <c r="H57" s="34" t="s">
        <v>190</v>
      </c>
      <c r="I57" s="34" t="s">
        <v>191</v>
      </c>
    </row>
    <row r="58" spans="1:9" x14ac:dyDescent="0.35">
      <c r="A58" t="s">
        <v>269</v>
      </c>
    </row>
    <row r="60" spans="1:9" ht="15.5" x14ac:dyDescent="0.35">
      <c r="A60" s="100" t="s">
        <v>339</v>
      </c>
      <c r="B60" s="100"/>
      <c r="C60" s="100"/>
      <c r="D60" s="100"/>
      <c r="E60" s="100"/>
      <c r="F60" s="100"/>
      <c r="G60" s="100"/>
    </row>
    <row r="61" spans="1:9" ht="15.5" x14ac:dyDescent="0.35">
      <c r="A61" s="7"/>
      <c r="B61" s="7"/>
      <c r="C61" s="7"/>
      <c r="D61" s="7"/>
      <c r="E61" s="7"/>
      <c r="F61" s="7"/>
      <c r="G61" s="7"/>
    </row>
    <row r="62" spans="1:9" s="36" customFormat="1" ht="36" x14ac:dyDescent="0.3">
      <c r="A62" s="34" t="s">
        <v>6</v>
      </c>
      <c r="B62" s="35" t="s">
        <v>1</v>
      </c>
      <c r="C62" s="35" t="s">
        <v>2</v>
      </c>
      <c r="D62" s="35" t="s">
        <v>3</v>
      </c>
      <c r="E62" s="35" t="s">
        <v>4</v>
      </c>
      <c r="F62" s="34" t="s">
        <v>189</v>
      </c>
      <c r="G62" s="34" t="s">
        <v>192</v>
      </c>
      <c r="H62" s="34" t="s">
        <v>190</v>
      </c>
      <c r="I62" s="34" t="s">
        <v>191</v>
      </c>
    </row>
    <row r="63" spans="1:9" x14ac:dyDescent="0.35">
      <c r="A63" t="s">
        <v>269</v>
      </c>
    </row>
  </sheetData>
  <mergeCells count="14">
    <mergeCell ref="A18:G18"/>
    <mergeCell ref="A1:G1"/>
    <mergeCell ref="A2:G2"/>
    <mergeCell ref="A3:G3"/>
    <mergeCell ref="A8:G8"/>
    <mergeCell ref="A13:G13"/>
    <mergeCell ref="A55:G55"/>
    <mergeCell ref="A60:G60"/>
    <mergeCell ref="A23:G23"/>
    <mergeCell ref="A28:G28"/>
    <mergeCell ref="A33:G33"/>
    <mergeCell ref="A38:G38"/>
    <mergeCell ref="A43:G43"/>
    <mergeCell ref="A48:G48"/>
  </mergeCells>
  <dataValidations count="6"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51:G53" xr:uid="{00000000-0002-0000-5400-000000000000}">
      <formula1>IF(VALUE(TEXT(SUBSTITUTE(SUBSTITUTE(G51,".",","), ".", ""), "0,00_ ;-0,00 ")) = VALUE(G51),VALUE(TEXT(SUBSTITUTE(SUBSTITUTE(G51,".",","), ".", ""), "0,00_ ;-0,00 ")),VALUE(TEXT(SUBSTITUTE(SUBSTITUTE(G51,".",","), ".", ""), "0,00_ ;-0,00 ")) )</formula1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51:A53" xr:uid="{00000000-0002-0000-5400-000001000000}">
      <formula1>5</formula1>
      <formula2>200</formula2>
    </dataValidation>
    <dataValidation type="textLength" showInputMessage="1" showErrorMessage="1" errorTitle="Cargo" error="Quantidade de caracter Insuficiente_x000a__x000a_no mínimo 5 caracteres e no máximo 200 caracteres" promptTitle="Cargo" prompt="Cargo (até 200 caracteres)" sqref="B51:B53" xr:uid="{00000000-0002-0000-5400-000002000000}">
      <formula1>5</formula1>
      <formula2>200</formula2>
    </dataValidation>
    <dataValidation allowBlank="1" showInputMessage="1" showErrorMessage="1" promptTitle="Destino" prompt="Campo Livre" sqref="D51:E53" xr:uid="{00000000-0002-0000-5400-000003000000}"/>
    <dataValidation type="custom" showInputMessage="1" showErrorMessage="1" errorTitle="Valor Passagem" error="O Valor Passagem é Invalido!_x000a__x000a_Provavelmento o formato do valor está fora do padrão, observe se utilizou &quot;Ponto&quot; para separar os decimais, é necessário &quot;Virgula&quot; para separar os decimais, ou então foi digitado Texto." promptTitle="Valor Passagem" prompt="Campo Numérico, com 02 casas decimais sem separador de milhar." sqref="H51:H53" xr:uid="{00000000-0002-0000-5400-000004000000}">
      <formula1>IF(VALUE(TEXT(SUBSTITUTE(SUBSTITUTE(H51,".",","), ".", ""), "0,00_ ;-0,00 ")) = VALUE(H51),VALUE(TEXT(SUBSTITUTE(SUBSTITUTE(H51,".",","), ".", ""), "0,00_ ;-0,00 ")),VALUE(TEXT(SUBSTITUTE(SUBSTITUTE(H51,".",","), ".", ""), "0,00_ ;-0,00 ")) )</formula1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51:C53" xr:uid="{00000000-0002-0000-5400-000005000000}">
      <formula1>IF((DATEVALUE(TEXT(C51, "dd/mm/aaaa"))), C51, TEXT(C51,"dd/mm/aaaa"))</formula1>
    </dataValidation>
  </dataValidations>
  <pageMargins left="0.511811024" right="0.511811024" top="0.78740157499999996" bottom="0.78740157499999996" header="0.31496062000000002" footer="0.31496062000000002"/>
  <pageSetup paperSize="9" scale="52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64601-1A8A-4C96-804E-8CA16217863B}">
  <dimension ref="A4:I123"/>
  <sheetViews>
    <sheetView workbookViewId="0">
      <selection sqref="A1:XFD1048576"/>
    </sheetView>
  </sheetViews>
  <sheetFormatPr defaultRowHeight="14.5" x14ac:dyDescent="0.35"/>
  <cols>
    <col min="1" max="1" width="31" customWidth="1"/>
    <col min="2" max="2" width="32.7265625" customWidth="1"/>
    <col min="3" max="3" width="11.90625" customWidth="1"/>
    <col min="4" max="4" width="14.6328125" customWidth="1"/>
    <col min="5" max="5" width="46.36328125" customWidth="1"/>
    <col min="6" max="6" width="15.36328125" customWidth="1"/>
    <col min="7" max="7" width="12.08984375" customWidth="1"/>
    <col min="8" max="8" width="10.90625" style="48" customWidth="1"/>
    <col min="9" max="9" width="14.08984375" customWidth="1"/>
  </cols>
  <sheetData>
    <row r="4" spans="1:9" ht="15.5" x14ac:dyDescent="0.35">
      <c r="A4" s="100" t="s">
        <v>0</v>
      </c>
      <c r="B4" s="100"/>
      <c r="C4" s="100"/>
      <c r="D4" s="100"/>
      <c r="E4" s="100"/>
      <c r="F4" s="100"/>
      <c r="G4" s="100"/>
    </row>
    <row r="5" spans="1:9" ht="15.5" x14ac:dyDescent="0.35">
      <c r="A5" s="100" t="s">
        <v>7</v>
      </c>
      <c r="B5" s="100"/>
      <c r="C5" s="100"/>
      <c r="D5" s="100"/>
      <c r="E5" s="100"/>
      <c r="F5" s="100"/>
      <c r="G5" s="100"/>
    </row>
    <row r="6" spans="1:9" ht="15.5" x14ac:dyDescent="0.35">
      <c r="A6" s="100" t="s">
        <v>365</v>
      </c>
      <c r="B6" s="100"/>
      <c r="C6" s="100"/>
      <c r="D6" s="100"/>
      <c r="E6" s="100"/>
      <c r="F6" s="100"/>
      <c r="G6" s="100"/>
    </row>
    <row r="7" spans="1:9" ht="15.5" x14ac:dyDescent="0.35">
      <c r="A7" s="7"/>
      <c r="B7" s="7"/>
      <c r="C7" s="7"/>
      <c r="D7" s="7"/>
      <c r="E7" s="7"/>
      <c r="F7" s="7"/>
      <c r="G7" s="7"/>
    </row>
    <row r="8" spans="1:9" s="36" customFormat="1" ht="36" x14ac:dyDescent="0.3">
      <c r="A8" s="35" t="s">
        <v>6</v>
      </c>
      <c r="B8" s="35" t="s">
        <v>1</v>
      </c>
      <c r="C8" s="35" t="s">
        <v>2</v>
      </c>
      <c r="D8" s="35" t="s">
        <v>3</v>
      </c>
      <c r="E8" s="35" t="s">
        <v>4</v>
      </c>
      <c r="F8" s="34" t="s">
        <v>189</v>
      </c>
      <c r="G8" s="34" t="s">
        <v>192</v>
      </c>
      <c r="H8" s="85" t="s">
        <v>190</v>
      </c>
      <c r="I8" s="34" t="s">
        <v>191</v>
      </c>
    </row>
    <row r="9" spans="1:9" ht="24.5" x14ac:dyDescent="0.35">
      <c r="A9" s="61" t="s">
        <v>374</v>
      </c>
      <c r="B9" s="61" t="s">
        <v>375</v>
      </c>
      <c r="C9" s="62">
        <v>44935</v>
      </c>
      <c r="D9" s="63" t="s">
        <v>376</v>
      </c>
      <c r="E9" s="64" t="s">
        <v>377</v>
      </c>
      <c r="F9" s="65">
        <v>0</v>
      </c>
      <c r="G9" s="66">
        <v>900</v>
      </c>
      <c r="H9" s="67"/>
      <c r="I9" s="65">
        <v>0</v>
      </c>
    </row>
    <row r="10" spans="1:9" ht="24.5" x14ac:dyDescent="0.35">
      <c r="A10" s="61" t="s">
        <v>366</v>
      </c>
      <c r="B10" s="61" t="s">
        <v>369</v>
      </c>
      <c r="C10" s="62">
        <v>44952</v>
      </c>
      <c r="D10" s="63" t="s">
        <v>357</v>
      </c>
      <c r="E10" s="64" t="s">
        <v>379</v>
      </c>
      <c r="F10" s="65">
        <v>0</v>
      </c>
      <c r="G10" s="66">
        <v>1500</v>
      </c>
      <c r="H10" s="67">
        <v>2550</v>
      </c>
      <c r="I10" s="65">
        <v>0</v>
      </c>
    </row>
    <row r="11" spans="1:9" ht="24.5" x14ac:dyDescent="0.35">
      <c r="A11" s="61" t="s">
        <v>351</v>
      </c>
      <c r="B11" s="61" t="s">
        <v>352</v>
      </c>
      <c r="C11" s="62">
        <v>44957</v>
      </c>
      <c r="D11" s="63" t="s">
        <v>378</v>
      </c>
      <c r="E11" s="64" t="s">
        <v>372</v>
      </c>
      <c r="F11" s="65">
        <v>0</v>
      </c>
      <c r="G11" s="66">
        <v>150</v>
      </c>
      <c r="H11" s="67"/>
      <c r="I11" s="65">
        <v>0</v>
      </c>
    </row>
    <row r="16" spans="1:9" ht="15.5" x14ac:dyDescent="0.35">
      <c r="A16" s="100" t="s">
        <v>380</v>
      </c>
      <c r="B16" s="100"/>
      <c r="C16" s="100"/>
      <c r="D16" s="100"/>
      <c r="E16" s="100"/>
      <c r="F16" s="100"/>
      <c r="G16" s="100"/>
    </row>
    <row r="18" spans="1:9" s="36" customFormat="1" ht="36" x14ac:dyDescent="0.3">
      <c r="A18" s="35" t="s">
        <v>6</v>
      </c>
      <c r="B18" s="35" t="s">
        <v>1</v>
      </c>
      <c r="C18" s="35" t="s">
        <v>2</v>
      </c>
      <c r="D18" s="35" t="s">
        <v>3</v>
      </c>
      <c r="E18" s="35" t="s">
        <v>4</v>
      </c>
      <c r="F18" s="34" t="s">
        <v>189</v>
      </c>
      <c r="G18" s="34" t="s">
        <v>192</v>
      </c>
      <c r="H18" s="85" t="s">
        <v>190</v>
      </c>
      <c r="I18" s="34" t="s">
        <v>191</v>
      </c>
    </row>
    <row r="19" spans="1:9" s="36" customFormat="1" ht="12" x14ac:dyDescent="0.3">
      <c r="H19" s="86"/>
    </row>
    <row r="20" spans="1:9" s="36" customFormat="1" ht="12" x14ac:dyDescent="0.3">
      <c r="A20" s="36" t="s">
        <v>269</v>
      </c>
      <c r="H20" s="86"/>
    </row>
    <row r="21" spans="1:9" s="36" customFormat="1" ht="12" x14ac:dyDescent="0.3">
      <c r="H21" s="86"/>
    </row>
    <row r="22" spans="1:9" s="36" customFormat="1" ht="12" x14ac:dyDescent="0.3">
      <c r="H22" s="86"/>
    </row>
    <row r="23" spans="1:9" s="36" customFormat="1" ht="12" x14ac:dyDescent="0.3">
      <c r="H23" s="86"/>
    </row>
    <row r="24" spans="1:9" s="36" customFormat="1" ht="15.5" x14ac:dyDescent="0.35">
      <c r="A24" s="100" t="s">
        <v>381</v>
      </c>
      <c r="B24" s="100"/>
      <c r="C24" s="100"/>
      <c r="D24" s="100"/>
      <c r="E24" s="100"/>
      <c r="F24" s="100"/>
      <c r="G24" s="100"/>
      <c r="H24" s="86"/>
    </row>
    <row r="25" spans="1:9" s="36" customFormat="1" ht="12" x14ac:dyDescent="0.3">
      <c r="H25" s="86"/>
    </row>
    <row r="26" spans="1:9" s="36" customFormat="1" ht="36" x14ac:dyDescent="0.3">
      <c r="A26" s="35" t="s">
        <v>6</v>
      </c>
      <c r="B26" s="35" t="s">
        <v>1</v>
      </c>
      <c r="C26" s="35" t="s">
        <v>2</v>
      </c>
      <c r="D26" s="35" t="s">
        <v>3</v>
      </c>
      <c r="E26" s="35" t="s">
        <v>4</v>
      </c>
      <c r="F26" s="34" t="s">
        <v>189</v>
      </c>
      <c r="G26" s="34" t="s">
        <v>192</v>
      </c>
      <c r="H26" s="85" t="s">
        <v>190</v>
      </c>
      <c r="I26" s="34" t="s">
        <v>191</v>
      </c>
    </row>
    <row r="27" spans="1:9" s="36" customFormat="1" ht="12" x14ac:dyDescent="0.3">
      <c r="H27" s="86"/>
    </row>
    <row r="28" spans="1:9" s="36" customFormat="1" ht="12" x14ac:dyDescent="0.3">
      <c r="A28" s="36" t="s">
        <v>269</v>
      </c>
      <c r="H28" s="86"/>
    </row>
    <row r="29" spans="1:9" s="36" customFormat="1" ht="12" x14ac:dyDescent="0.3">
      <c r="H29" s="86"/>
    </row>
    <row r="30" spans="1:9" s="36" customFormat="1" ht="12" x14ac:dyDescent="0.3">
      <c r="H30" s="86"/>
    </row>
    <row r="31" spans="1:9" s="36" customFormat="1" ht="12" x14ac:dyDescent="0.3">
      <c r="H31" s="86"/>
    </row>
    <row r="32" spans="1:9" s="36" customFormat="1" ht="15.5" x14ac:dyDescent="0.35">
      <c r="A32" s="100" t="s">
        <v>456</v>
      </c>
      <c r="B32" s="100"/>
      <c r="C32" s="100"/>
      <c r="D32" s="100"/>
      <c r="E32" s="100"/>
      <c r="F32" s="100"/>
      <c r="G32" s="100"/>
      <c r="H32" s="86"/>
    </row>
    <row r="33" spans="1:9" s="36" customFormat="1" ht="12" x14ac:dyDescent="0.3">
      <c r="H33" s="86"/>
    </row>
    <row r="34" spans="1:9" s="36" customFormat="1" ht="36" x14ac:dyDescent="0.3">
      <c r="A34" s="35" t="s">
        <v>6</v>
      </c>
      <c r="B34" s="35" t="s">
        <v>1</v>
      </c>
      <c r="C34" s="35" t="s">
        <v>2</v>
      </c>
      <c r="D34" s="35" t="s">
        <v>3</v>
      </c>
      <c r="E34" s="35" t="s">
        <v>4</v>
      </c>
      <c r="F34" s="34" t="s">
        <v>189</v>
      </c>
      <c r="G34" s="34" t="s">
        <v>192</v>
      </c>
      <c r="H34" s="85" t="s">
        <v>190</v>
      </c>
      <c r="I34" s="34" t="s">
        <v>191</v>
      </c>
    </row>
    <row r="35" spans="1:9" s="76" customFormat="1" ht="48" x14ac:dyDescent="0.3">
      <c r="A35" s="68" t="s">
        <v>382</v>
      </c>
      <c r="B35" s="69" t="s">
        <v>386</v>
      </c>
      <c r="C35" s="70">
        <v>45026</v>
      </c>
      <c r="D35" s="71" t="s">
        <v>389</v>
      </c>
      <c r="E35" s="72" t="s">
        <v>391</v>
      </c>
      <c r="F35" s="73">
        <v>0</v>
      </c>
      <c r="G35" s="74">
        <v>1890</v>
      </c>
      <c r="H35" s="75"/>
      <c r="I35" s="73">
        <v>0</v>
      </c>
    </row>
    <row r="36" spans="1:9" s="76" customFormat="1" ht="48" x14ac:dyDescent="0.3">
      <c r="A36" s="68" t="s">
        <v>383</v>
      </c>
      <c r="B36" s="69" t="s">
        <v>367</v>
      </c>
      <c r="C36" s="70">
        <v>45026</v>
      </c>
      <c r="D36" s="71" t="s">
        <v>389</v>
      </c>
      <c r="E36" s="72" t="s">
        <v>391</v>
      </c>
      <c r="F36" s="73">
        <v>0</v>
      </c>
      <c r="G36" s="75">
        <v>1890</v>
      </c>
      <c r="H36" s="75"/>
      <c r="I36" s="73">
        <v>0</v>
      </c>
    </row>
    <row r="37" spans="1:9" s="76" customFormat="1" ht="48" x14ac:dyDescent="0.3">
      <c r="A37" s="68" t="s">
        <v>384</v>
      </c>
      <c r="B37" s="69" t="s">
        <v>352</v>
      </c>
      <c r="C37" s="70">
        <v>45026</v>
      </c>
      <c r="D37" s="71" t="s">
        <v>389</v>
      </c>
      <c r="E37" s="72" t="s">
        <v>391</v>
      </c>
      <c r="F37" s="73">
        <v>0</v>
      </c>
      <c r="G37" s="75">
        <v>1890</v>
      </c>
      <c r="H37" s="75"/>
      <c r="I37" s="73">
        <v>0</v>
      </c>
    </row>
    <row r="38" spans="1:9" s="76" customFormat="1" ht="31" customHeight="1" x14ac:dyDescent="0.3">
      <c r="A38" s="68" t="s">
        <v>385</v>
      </c>
      <c r="B38" s="69" t="s">
        <v>387</v>
      </c>
      <c r="C38" s="70">
        <v>45026</v>
      </c>
      <c r="D38" s="71" t="s">
        <v>389</v>
      </c>
      <c r="E38" s="72" t="s">
        <v>392</v>
      </c>
      <c r="F38" s="73">
        <v>0</v>
      </c>
      <c r="G38" s="75">
        <v>1350</v>
      </c>
      <c r="H38" s="75"/>
      <c r="I38" s="73">
        <v>0</v>
      </c>
    </row>
    <row r="39" spans="1:9" s="76" customFormat="1" ht="24" x14ac:dyDescent="0.3">
      <c r="A39" s="68" t="s">
        <v>388</v>
      </c>
      <c r="B39" s="69" t="s">
        <v>312</v>
      </c>
      <c r="C39" s="70">
        <v>45040</v>
      </c>
      <c r="D39" s="71" t="s">
        <v>118</v>
      </c>
      <c r="E39" s="72" t="s">
        <v>395</v>
      </c>
      <c r="F39" s="73">
        <v>0</v>
      </c>
      <c r="G39" s="74">
        <v>1500</v>
      </c>
      <c r="H39" s="75">
        <v>1260</v>
      </c>
      <c r="I39" s="73">
        <v>0</v>
      </c>
    </row>
    <row r="44" spans="1:9" ht="15.5" x14ac:dyDescent="0.35">
      <c r="A44" s="100" t="s">
        <v>398</v>
      </c>
      <c r="B44" s="100"/>
      <c r="C44" s="100"/>
      <c r="D44" s="100"/>
      <c r="E44" s="100"/>
      <c r="F44" s="100"/>
      <c r="G44" s="100"/>
    </row>
    <row r="46" spans="1:9" s="36" customFormat="1" ht="36" x14ac:dyDescent="0.3">
      <c r="A46" s="35" t="s">
        <v>6</v>
      </c>
      <c r="B46" s="35" t="s">
        <v>1</v>
      </c>
      <c r="C46" s="35" t="s">
        <v>2</v>
      </c>
      <c r="D46" s="35" t="s">
        <v>3</v>
      </c>
      <c r="E46" s="35" t="s">
        <v>4</v>
      </c>
      <c r="F46" s="34" t="s">
        <v>189</v>
      </c>
      <c r="G46" s="34" t="s">
        <v>192</v>
      </c>
      <c r="H46" s="85" t="s">
        <v>190</v>
      </c>
      <c r="I46" s="34" t="s">
        <v>191</v>
      </c>
    </row>
    <row r="47" spans="1:9" s="36" customFormat="1" ht="24" x14ac:dyDescent="0.3">
      <c r="A47" s="77" t="s">
        <v>388</v>
      </c>
      <c r="B47" s="61" t="s">
        <v>312</v>
      </c>
      <c r="C47" s="62">
        <v>45051</v>
      </c>
      <c r="D47" s="63" t="s">
        <v>396</v>
      </c>
      <c r="E47" s="64" t="s">
        <v>394</v>
      </c>
      <c r="F47" s="65">
        <v>0</v>
      </c>
      <c r="G47" s="66">
        <v>2100</v>
      </c>
      <c r="H47" s="67">
        <v>1820</v>
      </c>
      <c r="I47" s="65">
        <v>0</v>
      </c>
    </row>
    <row r="48" spans="1:9" s="36" customFormat="1" ht="24" x14ac:dyDescent="0.3">
      <c r="A48" s="77" t="s">
        <v>388</v>
      </c>
      <c r="B48" s="61" t="s">
        <v>312</v>
      </c>
      <c r="C48" s="62">
        <v>45075</v>
      </c>
      <c r="D48" s="63" t="s">
        <v>397</v>
      </c>
      <c r="E48" s="64" t="s">
        <v>393</v>
      </c>
      <c r="F48" s="65">
        <v>0</v>
      </c>
      <c r="G48" s="66">
        <v>2100</v>
      </c>
      <c r="H48" s="67">
        <v>1486.4</v>
      </c>
      <c r="I48" s="65">
        <v>0</v>
      </c>
    </row>
    <row r="53" spans="1:9" ht="15.5" x14ac:dyDescent="0.35">
      <c r="A53" s="100" t="s">
        <v>402</v>
      </c>
      <c r="B53" s="100"/>
      <c r="C53" s="100"/>
      <c r="D53" s="100"/>
      <c r="E53" s="100"/>
      <c r="F53" s="100"/>
      <c r="G53" s="100"/>
    </row>
    <row r="55" spans="1:9" s="36" customFormat="1" ht="36" x14ac:dyDescent="0.3">
      <c r="A55" s="35" t="s">
        <v>6</v>
      </c>
      <c r="B55" s="35" t="s">
        <v>1</v>
      </c>
      <c r="C55" s="35" t="s">
        <v>2</v>
      </c>
      <c r="D55" s="35" t="s">
        <v>3</v>
      </c>
      <c r="E55" s="35" t="s">
        <v>4</v>
      </c>
      <c r="F55" s="34" t="s">
        <v>189</v>
      </c>
      <c r="G55" s="34" t="s">
        <v>192</v>
      </c>
      <c r="H55" s="85" t="s">
        <v>190</v>
      </c>
      <c r="I55" s="34" t="s">
        <v>191</v>
      </c>
    </row>
    <row r="56" spans="1:9" s="36" customFormat="1" ht="24" x14ac:dyDescent="0.3">
      <c r="A56" s="77" t="s">
        <v>385</v>
      </c>
      <c r="B56" s="61" t="s">
        <v>387</v>
      </c>
      <c r="C56" s="78">
        <v>45091</v>
      </c>
      <c r="D56" s="63" t="s">
        <v>399</v>
      </c>
      <c r="E56" s="64" t="s">
        <v>400</v>
      </c>
      <c r="F56" s="65">
        <v>0</v>
      </c>
      <c r="G56" s="79">
        <v>1500</v>
      </c>
      <c r="H56" s="67">
        <v>2720</v>
      </c>
      <c r="I56" s="65">
        <v>0</v>
      </c>
    </row>
    <row r="61" spans="1:9" ht="15.5" x14ac:dyDescent="0.35">
      <c r="A61" s="100" t="s">
        <v>401</v>
      </c>
      <c r="B61" s="100"/>
      <c r="C61" s="100"/>
      <c r="D61" s="100"/>
      <c r="E61" s="100"/>
      <c r="F61" s="100"/>
      <c r="G61" s="100"/>
    </row>
    <row r="63" spans="1:9" s="36" customFormat="1" ht="36" x14ac:dyDescent="0.3">
      <c r="A63" s="35" t="s">
        <v>6</v>
      </c>
      <c r="B63" s="35" t="s">
        <v>1</v>
      </c>
      <c r="C63" s="35" t="s">
        <v>2</v>
      </c>
      <c r="D63" s="35" t="s">
        <v>3</v>
      </c>
      <c r="E63" s="35" t="s">
        <v>4</v>
      </c>
      <c r="F63" s="34" t="s">
        <v>189</v>
      </c>
      <c r="G63" s="34" t="s">
        <v>192</v>
      </c>
      <c r="H63" s="85" t="s">
        <v>190</v>
      </c>
      <c r="I63" s="34" t="s">
        <v>191</v>
      </c>
    </row>
    <row r="65" spans="1:9" x14ac:dyDescent="0.35">
      <c r="A65" s="36" t="s">
        <v>269</v>
      </c>
    </row>
    <row r="70" spans="1:9" ht="15.5" x14ac:dyDescent="0.35">
      <c r="A70" s="100" t="s">
        <v>403</v>
      </c>
      <c r="B70" s="100"/>
      <c r="C70" s="100"/>
      <c r="D70" s="100"/>
      <c r="E70" s="100"/>
      <c r="F70" s="100"/>
      <c r="G70" s="100"/>
    </row>
    <row r="72" spans="1:9" s="36" customFormat="1" ht="36" x14ac:dyDescent="0.3">
      <c r="A72" s="35" t="s">
        <v>6</v>
      </c>
      <c r="B72" s="35" t="s">
        <v>1</v>
      </c>
      <c r="C72" s="35" t="s">
        <v>2</v>
      </c>
      <c r="D72" s="35" t="s">
        <v>3</v>
      </c>
      <c r="E72" s="35" t="s">
        <v>4</v>
      </c>
      <c r="F72" s="34" t="s">
        <v>189</v>
      </c>
      <c r="G72" s="34" t="s">
        <v>192</v>
      </c>
      <c r="H72" s="85" t="s">
        <v>190</v>
      </c>
      <c r="I72" s="34" t="s">
        <v>191</v>
      </c>
    </row>
    <row r="73" spans="1:9" s="76" customFormat="1" ht="36" x14ac:dyDescent="0.3">
      <c r="A73" s="68" t="s">
        <v>406</v>
      </c>
      <c r="B73" s="69" t="s">
        <v>289</v>
      </c>
      <c r="C73" s="70">
        <v>45142</v>
      </c>
      <c r="D73" s="71" t="s">
        <v>408</v>
      </c>
      <c r="E73" s="72" t="s">
        <v>407</v>
      </c>
      <c r="F73" s="73">
        <v>0</v>
      </c>
      <c r="G73" s="75">
        <v>1750</v>
      </c>
      <c r="H73" s="75"/>
      <c r="I73" s="73">
        <v>0</v>
      </c>
    </row>
    <row r="74" spans="1:9" s="76" customFormat="1" ht="36" x14ac:dyDescent="0.3">
      <c r="A74" s="72" t="s">
        <v>388</v>
      </c>
      <c r="B74" s="69" t="s">
        <v>412</v>
      </c>
      <c r="C74" s="70">
        <v>45145</v>
      </c>
      <c r="D74" s="71" t="s">
        <v>408</v>
      </c>
      <c r="E74" s="72" t="s">
        <v>407</v>
      </c>
      <c r="F74" s="73">
        <v>0</v>
      </c>
      <c r="G74" s="75">
        <v>1350</v>
      </c>
      <c r="H74" s="75"/>
      <c r="I74" s="73">
        <v>0</v>
      </c>
    </row>
    <row r="75" spans="1:9" s="76" customFormat="1" ht="36" x14ac:dyDescent="0.3">
      <c r="A75" s="72" t="s">
        <v>383</v>
      </c>
      <c r="B75" s="69" t="s">
        <v>413</v>
      </c>
      <c r="C75" s="70">
        <v>45145</v>
      </c>
      <c r="D75" s="71" t="s">
        <v>408</v>
      </c>
      <c r="E75" s="72" t="s">
        <v>407</v>
      </c>
      <c r="F75" s="73">
        <v>0</v>
      </c>
      <c r="G75" s="75">
        <v>1350</v>
      </c>
      <c r="H75" s="75"/>
      <c r="I75" s="73">
        <v>0</v>
      </c>
    </row>
    <row r="76" spans="1:9" s="76" customFormat="1" ht="36" x14ac:dyDescent="0.3">
      <c r="A76" s="72" t="s">
        <v>384</v>
      </c>
      <c r="B76" s="69" t="s">
        <v>409</v>
      </c>
      <c r="C76" s="70">
        <v>45145</v>
      </c>
      <c r="D76" s="71" t="s">
        <v>408</v>
      </c>
      <c r="E76" s="72" t="s">
        <v>407</v>
      </c>
      <c r="F76" s="73">
        <v>0</v>
      </c>
      <c r="G76" s="75">
        <v>1350</v>
      </c>
      <c r="H76" s="75"/>
      <c r="I76" s="73">
        <v>0</v>
      </c>
    </row>
    <row r="77" spans="1:9" s="80" customFormat="1" ht="24" x14ac:dyDescent="0.3">
      <c r="A77" s="72" t="s">
        <v>410</v>
      </c>
      <c r="B77" s="69" t="s">
        <v>412</v>
      </c>
      <c r="C77" s="70">
        <v>45160</v>
      </c>
      <c r="D77" s="71" t="s">
        <v>22</v>
      </c>
      <c r="E77" s="72" t="s">
        <v>411</v>
      </c>
      <c r="F77" s="73">
        <v>0</v>
      </c>
      <c r="G77" s="75">
        <v>1500</v>
      </c>
      <c r="H77" s="75">
        <v>4150</v>
      </c>
      <c r="I77" s="73">
        <v>0</v>
      </c>
    </row>
    <row r="78" spans="1:9" s="80" customFormat="1" ht="24" x14ac:dyDescent="0.3">
      <c r="A78" s="72" t="s">
        <v>388</v>
      </c>
      <c r="B78" s="69" t="s">
        <v>412</v>
      </c>
      <c r="C78" s="70">
        <v>45163</v>
      </c>
      <c r="D78" s="71" t="s">
        <v>152</v>
      </c>
      <c r="E78" s="72" t="s">
        <v>414</v>
      </c>
      <c r="F78" s="73">
        <v>0</v>
      </c>
      <c r="G78" s="75">
        <v>2700</v>
      </c>
      <c r="H78" s="75">
        <v>2392</v>
      </c>
      <c r="I78" s="73">
        <v>0</v>
      </c>
    </row>
    <row r="79" spans="1:9" s="76" customFormat="1" ht="24" x14ac:dyDescent="0.3">
      <c r="A79" s="72" t="s">
        <v>415</v>
      </c>
      <c r="B79" s="69" t="s">
        <v>409</v>
      </c>
      <c r="C79" s="70">
        <v>45163</v>
      </c>
      <c r="D79" s="71" t="s">
        <v>152</v>
      </c>
      <c r="E79" s="72" t="s">
        <v>414</v>
      </c>
      <c r="F79" s="73">
        <v>0</v>
      </c>
      <c r="G79" s="75">
        <v>2700</v>
      </c>
      <c r="H79" s="75">
        <v>5580</v>
      </c>
      <c r="I79" s="73">
        <v>0</v>
      </c>
    </row>
    <row r="84" spans="1:9" ht="15.5" x14ac:dyDescent="0.35">
      <c r="A84" s="100" t="s">
        <v>404</v>
      </c>
      <c r="B84" s="100"/>
      <c r="C84" s="100"/>
      <c r="D84" s="100"/>
      <c r="E84" s="100"/>
      <c r="F84" s="100"/>
      <c r="G84" s="100"/>
    </row>
    <row r="86" spans="1:9" s="36" customFormat="1" ht="36" x14ac:dyDescent="0.3">
      <c r="A86" s="35" t="s">
        <v>6</v>
      </c>
      <c r="B86" s="35" t="s">
        <v>1</v>
      </c>
      <c r="C86" s="35" t="s">
        <v>2</v>
      </c>
      <c r="D86" s="35" t="s">
        <v>3</v>
      </c>
      <c r="E86" s="35" t="s">
        <v>4</v>
      </c>
      <c r="F86" s="34" t="s">
        <v>189</v>
      </c>
      <c r="G86" s="34" t="s">
        <v>192</v>
      </c>
      <c r="H86" s="85" t="s">
        <v>190</v>
      </c>
      <c r="I86" s="34" t="s">
        <v>191</v>
      </c>
    </row>
    <row r="87" spans="1:9" s="81" customFormat="1" ht="24" x14ac:dyDescent="0.3">
      <c r="A87" s="72" t="s">
        <v>388</v>
      </c>
      <c r="B87" s="69" t="s">
        <v>412</v>
      </c>
      <c r="C87" s="70">
        <v>45177</v>
      </c>
      <c r="D87" s="71" t="s">
        <v>204</v>
      </c>
      <c r="E87" s="72" t="s">
        <v>416</v>
      </c>
      <c r="F87" s="73">
        <v>0</v>
      </c>
      <c r="G87" s="75">
        <v>2700</v>
      </c>
      <c r="H87" s="75">
        <v>2066</v>
      </c>
      <c r="I87" s="73">
        <v>0</v>
      </c>
    </row>
    <row r="88" spans="1:9" s="81" customFormat="1" ht="24" x14ac:dyDescent="0.3">
      <c r="A88" s="72" t="s">
        <v>383</v>
      </c>
      <c r="B88" s="69" t="s">
        <v>413</v>
      </c>
      <c r="C88" s="70">
        <v>45177</v>
      </c>
      <c r="D88" s="71" t="s">
        <v>204</v>
      </c>
      <c r="E88" s="72" t="s">
        <v>416</v>
      </c>
      <c r="F88" s="73">
        <v>0</v>
      </c>
      <c r="G88" s="75">
        <v>2700</v>
      </c>
      <c r="H88" s="75">
        <v>2019</v>
      </c>
      <c r="I88" s="73">
        <v>0</v>
      </c>
    </row>
    <row r="89" spans="1:9" s="81" customFormat="1" ht="24" x14ac:dyDescent="0.3">
      <c r="A89" s="72" t="s">
        <v>415</v>
      </c>
      <c r="B89" s="69" t="s">
        <v>409</v>
      </c>
      <c r="C89" s="70">
        <v>45177</v>
      </c>
      <c r="D89" s="71" t="s">
        <v>204</v>
      </c>
      <c r="E89" s="72" t="s">
        <v>416</v>
      </c>
      <c r="F89" s="73">
        <v>0</v>
      </c>
      <c r="G89" s="75">
        <v>2700</v>
      </c>
      <c r="H89" s="75">
        <v>2066</v>
      </c>
      <c r="I89" s="73">
        <v>0</v>
      </c>
    </row>
    <row r="90" spans="1:9" s="81" customFormat="1" ht="24" x14ac:dyDescent="0.3">
      <c r="A90" s="72" t="s">
        <v>388</v>
      </c>
      <c r="B90" s="69" t="s">
        <v>412</v>
      </c>
      <c r="C90" s="70">
        <v>45191</v>
      </c>
      <c r="D90" s="71" t="s">
        <v>118</v>
      </c>
      <c r="E90" s="72" t="s">
        <v>417</v>
      </c>
      <c r="F90" s="73">
        <v>0</v>
      </c>
      <c r="G90" s="75">
        <v>2700</v>
      </c>
      <c r="H90" s="75">
        <v>2066</v>
      </c>
      <c r="I90" s="73">
        <v>0</v>
      </c>
    </row>
    <row r="91" spans="1:9" s="81" customFormat="1" ht="24" x14ac:dyDescent="0.3">
      <c r="A91" s="72" t="s">
        <v>383</v>
      </c>
      <c r="B91" s="69" t="s">
        <v>413</v>
      </c>
      <c r="C91" s="70">
        <v>45191</v>
      </c>
      <c r="D91" s="71" t="s">
        <v>118</v>
      </c>
      <c r="E91" s="72" t="s">
        <v>417</v>
      </c>
      <c r="F91" s="73">
        <v>0</v>
      </c>
      <c r="G91" s="75">
        <v>2700</v>
      </c>
      <c r="H91" s="75">
        <v>2019</v>
      </c>
      <c r="I91" s="73">
        <v>0</v>
      </c>
    </row>
    <row r="92" spans="1:9" s="81" customFormat="1" ht="24" x14ac:dyDescent="0.3">
      <c r="A92" s="72" t="s">
        <v>415</v>
      </c>
      <c r="B92" s="69" t="s">
        <v>409</v>
      </c>
      <c r="C92" s="70">
        <v>45191</v>
      </c>
      <c r="D92" s="71" t="s">
        <v>118</v>
      </c>
      <c r="E92" s="72" t="s">
        <v>417</v>
      </c>
      <c r="F92" s="73">
        <v>0</v>
      </c>
      <c r="G92" s="75">
        <v>2700</v>
      </c>
      <c r="H92" s="75">
        <v>793</v>
      </c>
      <c r="I92" s="73">
        <v>0</v>
      </c>
    </row>
    <row r="97" spans="1:9" ht="15.5" x14ac:dyDescent="0.35">
      <c r="A97" s="100" t="s">
        <v>405</v>
      </c>
      <c r="B97" s="100"/>
      <c r="C97" s="100"/>
      <c r="D97" s="100"/>
      <c r="E97" s="100"/>
      <c r="F97" s="100"/>
      <c r="G97" s="100"/>
    </row>
    <row r="99" spans="1:9" s="36" customFormat="1" ht="36" x14ac:dyDescent="0.3">
      <c r="A99" s="35" t="s">
        <v>6</v>
      </c>
      <c r="B99" s="35" t="s">
        <v>1</v>
      </c>
      <c r="C99" s="35" t="s">
        <v>2</v>
      </c>
      <c r="D99" s="35" t="s">
        <v>3</v>
      </c>
      <c r="E99" s="35" t="s">
        <v>4</v>
      </c>
      <c r="F99" s="34" t="s">
        <v>189</v>
      </c>
      <c r="G99" s="34" t="s">
        <v>192</v>
      </c>
      <c r="H99" s="85" t="s">
        <v>190</v>
      </c>
      <c r="I99" s="34" t="s">
        <v>191</v>
      </c>
    </row>
    <row r="100" spans="1:9" s="81" customFormat="1" ht="24" x14ac:dyDescent="0.3">
      <c r="A100" s="72" t="s">
        <v>388</v>
      </c>
      <c r="B100" s="69" t="s">
        <v>412</v>
      </c>
      <c r="C100" s="70">
        <v>45202</v>
      </c>
      <c r="D100" s="71" t="s">
        <v>118</v>
      </c>
      <c r="E100" s="72" t="s">
        <v>418</v>
      </c>
      <c r="F100" s="73">
        <v>0</v>
      </c>
      <c r="G100" s="75">
        <v>1800</v>
      </c>
      <c r="H100" s="75">
        <v>3492.45</v>
      </c>
      <c r="I100" s="73">
        <v>0</v>
      </c>
    </row>
    <row r="101" spans="1:9" s="76" customFormat="1" ht="24" x14ac:dyDescent="0.3">
      <c r="A101" s="72" t="s">
        <v>388</v>
      </c>
      <c r="B101" s="69" t="s">
        <v>412</v>
      </c>
      <c r="C101" s="70">
        <v>45221</v>
      </c>
      <c r="D101" s="71" t="s">
        <v>420</v>
      </c>
      <c r="E101" s="72" t="s">
        <v>419</v>
      </c>
      <c r="F101" s="73">
        <v>0</v>
      </c>
      <c r="G101" s="75">
        <v>2700</v>
      </c>
      <c r="H101" s="75">
        <v>1620</v>
      </c>
      <c r="I101" s="73">
        <v>0</v>
      </c>
    </row>
    <row r="102" spans="1:9" s="81" customFormat="1" ht="24" x14ac:dyDescent="0.3">
      <c r="A102" s="72" t="s">
        <v>415</v>
      </c>
      <c r="B102" s="69" t="s">
        <v>409</v>
      </c>
      <c r="C102" s="70">
        <v>45221</v>
      </c>
      <c r="D102" s="71" t="s">
        <v>420</v>
      </c>
      <c r="E102" s="72" t="s">
        <v>419</v>
      </c>
      <c r="F102" s="73">
        <v>0</v>
      </c>
      <c r="G102" s="75">
        <v>2700</v>
      </c>
      <c r="H102" s="75">
        <v>1620</v>
      </c>
      <c r="I102" s="73">
        <v>0</v>
      </c>
    </row>
    <row r="107" spans="1:9" ht="15.5" x14ac:dyDescent="0.35">
      <c r="A107" s="100" t="s">
        <v>421</v>
      </c>
      <c r="B107" s="100"/>
      <c r="C107" s="100"/>
      <c r="D107" s="100"/>
      <c r="E107" s="100"/>
      <c r="F107" s="100"/>
      <c r="G107" s="100"/>
    </row>
    <row r="109" spans="1:9" s="36" customFormat="1" ht="36" x14ac:dyDescent="0.3">
      <c r="A109" s="35" t="s">
        <v>6</v>
      </c>
      <c r="B109" s="35" t="s">
        <v>1</v>
      </c>
      <c r="C109" s="35" t="s">
        <v>2</v>
      </c>
      <c r="D109" s="35" t="s">
        <v>3</v>
      </c>
      <c r="E109" s="35" t="s">
        <v>4</v>
      </c>
      <c r="F109" s="34" t="s">
        <v>189</v>
      </c>
      <c r="G109" s="34" t="s">
        <v>192</v>
      </c>
      <c r="H109" s="85" t="s">
        <v>190</v>
      </c>
      <c r="I109" s="34" t="s">
        <v>191</v>
      </c>
    </row>
    <row r="110" spans="1:9" s="84" customFormat="1" ht="24" x14ac:dyDescent="0.3">
      <c r="A110" s="61" t="s">
        <v>385</v>
      </c>
      <c r="B110" s="61" t="s">
        <v>387</v>
      </c>
      <c r="C110" s="62">
        <v>45236</v>
      </c>
      <c r="D110" s="61" t="s">
        <v>80</v>
      </c>
      <c r="E110" s="82" t="s">
        <v>428</v>
      </c>
      <c r="F110" s="65">
        <v>0</v>
      </c>
      <c r="G110" s="83">
        <v>1500</v>
      </c>
      <c r="H110" s="83">
        <v>1480</v>
      </c>
      <c r="I110" s="65">
        <v>0</v>
      </c>
    </row>
    <row r="111" spans="1:9" s="36" customFormat="1" ht="24" x14ac:dyDescent="0.3">
      <c r="A111" s="61" t="s">
        <v>422</v>
      </c>
      <c r="B111" s="61" t="s">
        <v>13</v>
      </c>
      <c r="C111" s="62">
        <v>45236</v>
      </c>
      <c r="D111" s="61" t="s">
        <v>80</v>
      </c>
      <c r="E111" s="82" t="s">
        <v>428</v>
      </c>
      <c r="G111" s="83">
        <v>1500</v>
      </c>
      <c r="H111" s="83">
        <v>954</v>
      </c>
      <c r="I111" s="65">
        <v>0</v>
      </c>
    </row>
    <row r="112" spans="1:9" s="36" customFormat="1" ht="24" x14ac:dyDescent="0.3">
      <c r="A112" s="61" t="s">
        <v>415</v>
      </c>
      <c r="B112" s="61" t="s">
        <v>423</v>
      </c>
      <c r="C112" s="62">
        <v>45247</v>
      </c>
      <c r="D112" s="61" t="s">
        <v>426</v>
      </c>
      <c r="E112" s="82" t="s">
        <v>429</v>
      </c>
      <c r="F112" s="65">
        <v>0</v>
      </c>
      <c r="G112" s="83">
        <v>1350</v>
      </c>
      <c r="H112" s="83"/>
      <c r="I112" s="65"/>
    </row>
    <row r="113" spans="1:9" s="36" customFormat="1" ht="36" x14ac:dyDescent="0.3">
      <c r="A113" s="61" t="s">
        <v>415</v>
      </c>
      <c r="B113" s="61" t="s">
        <v>423</v>
      </c>
      <c r="C113" s="62">
        <v>45254</v>
      </c>
      <c r="D113" s="61" t="s">
        <v>427</v>
      </c>
      <c r="E113" s="82" t="s">
        <v>430</v>
      </c>
      <c r="F113" s="65"/>
      <c r="G113" s="83">
        <v>2150</v>
      </c>
      <c r="H113" s="83">
        <v>1650</v>
      </c>
      <c r="I113" s="65"/>
    </row>
    <row r="114" spans="1:9" s="84" customFormat="1" ht="24" x14ac:dyDescent="0.3">
      <c r="A114" s="61" t="s">
        <v>424</v>
      </c>
      <c r="B114" s="61" t="s">
        <v>425</v>
      </c>
      <c r="C114" s="62">
        <v>45257</v>
      </c>
      <c r="D114" s="61" t="s">
        <v>420</v>
      </c>
      <c r="E114" s="82" t="s">
        <v>431</v>
      </c>
      <c r="F114" s="65">
        <v>0</v>
      </c>
      <c r="G114" s="83">
        <v>1500</v>
      </c>
      <c r="H114" s="83">
        <v>2340</v>
      </c>
      <c r="I114" s="65">
        <v>0</v>
      </c>
    </row>
    <row r="119" spans="1:9" ht="15.5" x14ac:dyDescent="0.35">
      <c r="A119" s="100" t="s">
        <v>432</v>
      </c>
      <c r="B119" s="100"/>
      <c r="C119" s="100"/>
      <c r="D119" s="100"/>
      <c r="E119" s="100"/>
      <c r="F119" s="100"/>
      <c r="G119" s="100"/>
    </row>
    <row r="121" spans="1:9" s="36" customFormat="1" ht="36" x14ac:dyDescent="0.3">
      <c r="A121" s="35" t="s">
        <v>6</v>
      </c>
      <c r="B121" s="35" t="s">
        <v>1</v>
      </c>
      <c r="C121" s="35" t="s">
        <v>2</v>
      </c>
      <c r="D121" s="35" t="s">
        <v>3</v>
      </c>
      <c r="E121" s="35" t="s">
        <v>4</v>
      </c>
      <c r="F121" s="34" t="s">
        <v>189</v>
      </c>
      <c r="G121" s="34" t="s">
        <v>192</v>
      </c>
      <c r="H121" s="85" t="s">
        <v>190</v>
      </c>
      <c r="I121" s="34" t="s">
        <v>191</v>
      </c>
    </row>
    <row r="123" spans="1:9" x14ac:dyDescent="0.35">
      <c r="A123" s="36" t="s">
        <v>269</v>
      </c>
    </row>
  </sheetData>
  <mergeCells count="14">
    <mergeCell ref="A119:G119"/>
    <mergeCell ref="A61:G61"/>
    <mergeCell ref="A70:G70"/>
    <mergeCell ref="A84:G84"/>
    <mergeCell ref="A97:G97"/>
    <mergeCell ref="A107:G107"/>
    <mergeCell ref="A32:G32"/>
    <mergeCell ref="A44:G44"/>
    <mergeCell ref="A53:G53"/>
    <mergeCell ref="A4:G4"/>
    <mergeCell ref="A5:G5"/>
    <mergeCell ref="A6:G6"/>
    <mergeCell ref="A16:G16"/>
    <mergeCell ref="A24:G24"/>
  </mergeCells>
  <dataValidations count="6"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9:C11 C35:C39 C47:C48 C56 C73:C79 C87:C92 C100:C102 C110:C114" xr:uid="{1025EC8B-577E-44F3-95B6-B27E58D6230C}">
      <formula1>IF((DATEVALUE(TEXT(C9, "dd/mm/aaaa"))), C9, TEXT(C9,"dd/mm/aaaa"))</formula1>
    </dataValidation>
    <dataValidation type="custom" showInputMessage="1" showErrorMessage="1" errorTitle="Valor Passagem" error="O Valor Passagem é Invalido!_x000a__x000a_Provavelmento o formato do valor está fora do padrão, observe se utilizou &quot;Ponto&quot; para separar os decimais, é necessário &quot;Virgula&quot; para separar os decimais, ou então foi digitado Texto." promptTitle="Valor Passagem" prompt="Campo Numérico, com 02 casas decimais sem separador de milhar." sqref="H9:H11 H35:H39 H47:H48 H56 H73:H79 H87:H92 H100:H102" xr:uid="{685EE2EF-8C55-4AB2-AC49-26E9EFDBA024}">
      <formula1>IF(VALUE(TEXT(SUBSTITUTE(SUBSTITUTE(H9,".",","), ".", ""), "0,00_ ;-0,00 ")) = VALUE(H9),VALUE(TEXT(SUBSTITUTE(SUBSTITUTE(H9,".",","), ".", ""), "0,00_ ;-0,00 ")),VALUE(TEXT(SUBSTITUTE(SUBSTITUTE(H9,".",","), ".", ""), "0,00_ ;-0,00 ")) )</formula1>
    </dataValidation>
    <dataValidation allowBlank="1" showInputMessage="1" showErrorMessage="1" promptTitle="Destino" prompt="Campo Livre" sqref="D9:E11 D35:E39 D47:E48 D56:E56 D73:E79 D87:E92 D100:E102 D110:E114" xr:uid="{5C17066E-589A-40B1-8608-4BFAA3C5693A}"/>
    <dataValidation type="textLength" showInputMessage="1" showErrorMessage="1" errorTitle="Cargo" error="Quantidade de caracter Insuficiente_x000a__x000a_no mínimo 5 caracteres e no máximo 200 caracteres" promptTitle="Cargo" prompt="Cargo (até 200 caracteres)" sqref="B9:B11 B35:B39 B47:B48 B56 B73:B79 B87:B92 B100:B102 B110:B114" xr:uid="{76CE23CC-911E-4E53-9E9B-AE4787F32C7C}">
      <formula1>5</formula1>
      <formula2>200</formula2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9:A11 A35:A38 A56 A73:A79 A87:A92 A100:A102 A110:A114" xr:uid="{58851EEF-B3B1-40C8-AAA6-62DB81094ABC}">
      <formula1>5</formula1>
      <formula2>200</formula2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9:G11 G35:G39 G47:G48 G56 G73:G79 G87:G92 G100:G102 G110:H114" xr:uid="{26CD9D0A-23D6-4995-830D-292432CD8F36}">
      <formula1>IF(VALUE(TEXT(SUBSTITUTE(SUBSTITUTE(G9,".",","), ".", ""), "0,00_ ;-0,00 ")) = VALUE(G9),VALUE(TEXT(SUBSTITUTE(SUBSTITUTE(G9,".",","), ".", ""), "0,00_ ;-0,00 ")),VALUE(TEXT(SUBSTITUTE(SUBSTITUTE(G9,".",","), ".", ""), "0,00_ ;-0,00 ")) )</formula1>
    </dataValidation>
  </dataValidations>
  <pageMargins left="0.511811024" right="0.511811024" top="0.78740157499999996" bottom="0.78740157499999996" header="0.31496062000000002" footer="0.3149606200000000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BBC9-5D3F-4E79-9E5A-3065B48BA296}">
  <dimension ref="A4:I136"/>
  <sheetViews>
    <sheetView topLeftCell="A26" workbookViewId="0">
      <selection activeCell="E13" sqref="E13"/>
    </sheetView>
  </sheetViews>
  <sheetFormatPr defaultRowHeight="12" x14ac:dyDescent="0.3"/>
  <cols>
    <col min="1" max="1" width="31" style="36" customWidth="1"/>
    <col min="2" max="2" width="32.7265625" style="36" customWidth="1"/>
    <col min="3" max="3" width="11.90625" style="36" customWidth="1"/>
    <col min="4" max="4" width="14.6328125" style="36" customWidth="1"/>
    <col min="5" max="5" width="46.36328125" style="36" customWidth="1"/>
    <col min="6" max="6" width="15.36328125" style="36" customWidth="1"/>
    <col min="7" max="7" width="12.08984375" style="36" customWidth="1"/>
    <col min="8" max="8" width="10.90625" style="86" customWidth="1"/>
    <col min="9" max="9" width="14.08984375" style="36" customWidth="1"/>
    <col min="10" max="16384" width="8.7265625" style="36"/>
  </cols>
  <sheetData>
    <row r="4" spans="1:9" ht="13" x14ac:dyDescent="0.3">
      <c r="A4" s="101" t="s">
        <v>0</v>
      </c>
      <c r="B4" s="101"/>
      <c r="C4" s="101"/>
      <c r="D4" s="101"/>
      <c r="E4" s="101"/>
      <c r="F4" s="101"/>
      <c r="G4" s="101"/>
    </row>
    <row r="5" spans="1:9" ht="13" x14ac:dyDescent="0.3">
      <c r="A5" s="101" t="s">
        <v>7</v>
      </c>
      <c r="B5" s="101"/>
      <c r="C5" s="101"/>
      <c r="D5" s="101"/>
      <c r="E5" s="101"/>
      <c r="F5" s="101"/>
      <c r="G5" s="101"/>
    </row>
    <row r="6" spans="1:9" ht="13" x14ac:dyDescent="0.3">
      <c r="A6" s="101" t="s">
        <v>433</v>
      </c>
      <c r="B6" s="101"/>
      <c r="C6" s="101"/>
      <c r="D6" s="101"/>
      <c r="E6" s="101"/>
      <c r="F6" s="101"/>
      <c r="G6" s="101"/>
    </row>
    <row r="7" spans="1:9" x14ac:dyDescent="0.3">
      <c r="A7" s="98"/>
      <c r="B7" s="98"/>
      <c r="C7" s="98"/>
      <c r="D7" s="98"/>
      <c r="E7" s="98"/>
      <c r="F7" s="98"/>
      <c r="G7" s="98"/>
    </row>
    <row r="8" spans="1:9" ht="36" x14ac:dyDescent="0.3">
      <c r="A8" s="35" t="s">
        <v>6</v>
      </c>
      <c r="B8" s="35" t="s">
        <v>1</v>
      </c>
      <c r="C8" s="35" t="s">
        <v>2</v>
      </c>
      <c r="D8" s="35" t="s">
        <v>3</v>
      </c>
      <c r="E8" s="35" t="s">
        <v>4</v>
      </c>
      <c r="F8" s="34" t="s">
        <v>189</v>
      </c>
      <c r="G8" s="34" t="s">
        <v>192</v>
      </c>
      <c r="H8" s="85" t="s">
        <v>190</v>
      </c>
      <c r="I8" s="34" t="s">
        <v>191</v>
      </c>
    </row>
    <row r="10" spans="1:9" x14ac:dyDescent="0.3">
      <c r="A10" s="36" t="s">
        <v>269</v>
      </c>
    </row>
    <row r="15" spans="1:9" ht="13" x14ac:dyDescent="0.3">
      <c r="A15" s="101" t="s">
        <v>451</v>
      </c>
      <c r="B15" s="101"/>
      <c r="C15" s="101"/>
      <c r="D15" s="101"/>
      <c r="E15" s="101"/>
      <c r="F15" s="101"/>
      <c r="G15" s="101"/>
    </row>
    <row r="17" spans="1:9" ht="36" x14ac:dyDescent="0.3">
      <c r="A17" s="35" t="s">
        <v>6</v>
      </c>
      <c r="B17" s="35" t="s">
        <v>1</v>
      </c>
      <c r="C17" s="35" t="s">
        <v>2</v>
      </c>
      <c r="D17" s="35" t="s">
        <v>3</v>
      </c>
      <c r="E17" s="35" t="s">
        <v>4</v>
      </c>
      <c r="F17" s="34" t="s">
        <v>189</v>
      </c>
      <c r="G17" s="34" t="s">
        <v>192</v>
      </c>
      <c r="H17" s="85" t="s">
        <v>190</v>
      </c>
      <c r="I17" s="34" t="s">
        <v>191</v>
      </c>
    </row>
    <row r="18" spans="1:9" ht="23" customHeight="1" x14ac:dyDescent="0.3">
      <c r="A18" s="61" t="s">
        <v>385</v>
      </c>
      <c r="B18" s="61" t="s">
        <v>375</v>
      </c>
      <c r="C18" s="90">
        <v>45341</v>
      </c>
      <c r="D18" s="61" t="s">
        <v>22</v>
      </c>
      <c r="E18" s="61" t="s">
        <v>436</v>
      </c>
      <c r="F18" s="65"/>
      <c r="G18" s="83">
        <v>900</v>
      </c>
      <c r="H18" s="83"/>
      <c r="I18" s="65"/>
    </row>
    <row r="19" spans="1:9" s="84" customFormat="1" ht="22" customHeight="1" x14ac:dyDescent="0.3">
      <c r="A19" s="61" t="s">
        <v>434</v>
      </c>
      <c r="B19" s="61" t="s">
        <v>435</v>
      </c>
      <c r="C19" s="90">
        <v>45341</v>
      </c>
      <c r="D19" s="61" t="s">
        <v>22</v>
      </c>
      <c r="E19" s="61" t="s">
        <v>436</v>
      </c>
      <c r="F19" s="65">
        <v>0</v>
      </c>
      <c r="G19" s="83">
        <v>900</v>
      </c>
      <c r="H19" s="83"/>
      <c r="I19" s="65">
        <v>0</v>
      </c>
    </row>
    <row r="24" spans="1:9" ht="13" x14ac:dyDescent="0.3">
      <c r="A24" s="101" t="s">
        <v>450</v>
      </c>
      <c r="B24" s="101"/>
      <c r="C24" s="101"/>
      <c r="D24" s="101"/>
      <c r="E24" s="101"/>
      <c r="F24" s="101"/>
      <c r="G24" s="101"/>
    </row>
    <row r="26" spans="1:9" ht="36" x14ac:dyDescent="0.3">
      <c r="A26" s="35" t="s">
        <v>6</v>
      </c>
      <c r="B26" s="35" t="s">
        <v>1</v>
      </c>
      <c r="C26" s="35" t="s">
        <v>2</v>
      </c>
      <c r="D26" s="35" t="s">
        <v>3</v>
      </c>
      <c r="E26" s="35" t="s">
        <v>4</v>
      </c>
      <c r="F26" s="34" t="s">
        <v>189</v>
      </c>
      <c r="G26" s="34" t="s">
        <v>192</v>
      </c>
      <c r="H26" s="85" t="s">
        <v>190</v>
      </c>
      <c r="I26" s="34" t="s">
        <v>191</v>
      </c>
    </row>
    <row r="27" spans="1:9" ht="27.5" customHeight="1" x14ac:dyDescent="0.3">
      <c r="A27" s="63" t="s">
        <v>383</v>
      </c>
      <c r="B27" s="61" t="s">
        <v>437</v>
      </c>
      <c r="C27" s="90">
        <v>45355</v>
      </c>
      <c r="D27" s="61" t="s">
        <v>26</v>
      </c>
      <c r="E27" s="61" t="s">
        <v>440</v>
      </c>
      <c r="F27" s="65"/>
      <c r="G27" s="83">
        <v>2100</v>
      </c>
      <c r="H27" s="83">
        <v>1320</v>
      </c>
      <c r="I27" s="65"/>
    </row>
    <row r="28" spans="1:9" ht="27.5" customHeight="1" x14ac:dyDescent="0.3">
      <c r="A28" s="63" t="s">
        <v>384</v>
      </c>
      <c r="B28" s="61" t="s">
        <v>409</v>
      </c>
      <c r="C28" s="90">
        <v>45355</v>
      </c>
      <c r="D28" s="61" t="s">
        <v>26</v>
      </c>
      <c r="E28" s="61" t="s">
        <v>440</v>
      </c>
      <c r="F28" s="65"/>
      <c r="G28" s="83">
        <v>2100</v>
      </c>
      <c r="H28" s="83">
        <v>1320</v>
      </c>
      <c r="I28" s="65"/>
    </row>
    <row r="29" spans="1:9" ht="27.5" customHeight="1" x14ac:dyDescent="0.3">
      <c r="A29" s="63" t="s">
        <v>313</v>
      </c>
      <c r="B29" s="61" t="s">
        <v>289</v>
      </c>
      <c r="C29" s="90">
        <v>45355</v>
      </c>
      <c r="D29" s="61" t="s">
        <v>26</v>
      </c>
      <c r="E29" s="61" t="s">
        <v>440</v>
      </c>
      <c r="F29" s="65"/>
      <c r="G29" s="83">
        <v>2100</v>
      </c>
      <c r="H29" s="83">
        <v>1320</v>
      </c>
      <c r="I29" s="65"/>
    </row>
    <row r="30" spans="1:9" ht="27.5" customHeight="1" x14ac:dyDescent="0.3">
      <c r="A30" s="63" t="s">
        <v>388</v>
      </c>
      <c r="B30" s="61" t="s">
        <v>438</v>
      </c>
      <c r="C30" s="90">
        <v>45355</v>
      </c>
      <c r="D30" s="61" t="s">
        <v>26</v>
      </c>
      <c r="E30" s="61" t="s">
        <v>440</v>
      </c>
      <c r="F30" s="65"/>
      <c r="G30" s="83">
        <v>2100</v>
      </c>
      <c r="H30" s="83">
        <v>1540</v>
      </c>
      <c r="I30" s="65"/>
    </row>
    <row r="31" spans="1:9" ht="27.5" customHeight="1" x14ac:dyDescent="0.3">
      <c r="A31" s="63" t="s">
        <v>382</v>
      </c>
      <c r="B31" s="61" t="s">
        <v>439</v>
      </c>
      <c r="C31" s="90">
        <v>45355</v>
      </c>
      <c r="D31" s="61" t="s">
        <v>26</v>
      </c>
      <c r="E31" s="61" t="s">
        <v>440</v>
      </c>
      <c r="F31" s="65"/>
      <c r="G31" s="83">
        <v>2100</v>
      </c>
      <c r="H31" s="83">
        <v>1320</v>
      </c>
      <c r="I31" s="65"/>
    </row>
    <row r="32" spans="1:9" ht="27.5" customHeight="1" x14ac:dyDescent="0.3">
      <c r="A32" s="63" t="s">
        <v>385</v>
      </c>
      <c r="B32" s="61" t="s">
        <v>375</v>
      </c>
      <c r="C32" s="90">
        <v>45355</v>
      </c>
      <c r="D32" s="61" t="s">
        <v>26</v>
      </c>
      <c r="E32" s="61" t="s">
        <v>440</v>
      </c>
      <c r="F32" s="65"/>
      <c r="G32" s="83">
        <v>1500</v>
      </c>
      <c r="H32" s="83">
        <v>890</v>
      </c>
      <c r="I32" s="65"/>
    </row>
    <row r="33" spans="1:9" ht="28" customHeight="1" x14ac:dyDescent="0.3">
      <c r="A33" s="63" t="s">
        <v>388</v>
      </c>
      <c r="B33" s="61" t="s">
        <v>438</v>
      </c>
      <c r="C33" s="90">
        <v>45369</v>
      </c>
      <c r="D33" s="61" t="s">
        <v>420</v>
      </c>
      <c r="E33" s="61" t="s">
        <v>446</v>
      </c>
      <c r="F33" s="65"/>
      <c r="G33" s="83">
        <v>2100</v>
      </c>
      <c r="H33" s="83">
        <v>2592.04</v>
      </c>
      <c r="I33" s="65"/>
    </row>
    <row r="38" spans="1:9" ht="13" x14ac:dyDescent="0.3">
      <c r="A38" s="101" t="s">
        <v>449</v>
      </c>
      <c r="B38" s="101"/>
      <c r="C38" s="101"/>
      <c r="D38" s="101"/>
      <c r="E38" s="101"/>
      <c r="F38" s="101"/>
      <c r="G38" s="101"/>
    </row>
    <row r="40" spans="1:9" ht="36" x14ac:dyDescent="0.3">
      <c r="A40" s="35" t="s">
        <v>6</v>
      </c>
      <c r="B40" s="35" t="s">
        <v>1</v>
      </c>
      <c r="C40" s="35" t="s">
        <v>2</v>
      </c>
      <c r="D40" s="35" t="s">
        <v>3</v>
      </c>
      <c r="E40" s="35" t="s">
        <v>4</v>
      </c>
      <c r="F40" s="34" t="s">
        <v>189</v>
      </c>
      <c r="G40" s="34" t="s">
        <v>192</v>
      </c>
      <c r="H40" s="85" t="s">
        <v>190</v>
      </c>
      <c r="I40" s="34" t="s">
        <v>191</v>
      </c>
    </row>
    <row r="41" spans="1:9" ht="27.5" customHeight="1" x14ac:dyDescent="0.3">
      <c r="A41" s="63" t="s">
        <v>383</v>
      </c>
      <c r="B41" s="61" t="s">
        <v>413</v>
      </c>
      <c r="C41" s="62">
        <v>45390</v>
      </c>
      <c r="D41" s="91" t="s">
        <v>212</v>
      </c>
      <c r="E41" s="61" t="s">
        <v>441</v>
      </c>
      <c r="F41" s="65"/>
      <c r="G41" s="97">
        <v>1350</v>
      </c>
      <c r="H41" s="92">
        <v>2477.11</v>
      </c>
      <c r="I41" s="65"/>
    </row>
    <row r="42" spans="1:9" ht="27.5" customHeight="1" x14ac:dyDescent="0.3">
      <c r="A42" s="63" t="s">
        <v>384</v>
      </c>
      <c r="B42" s="61" t="s">
        <v>409</v>
      </c>
      <c r="C42" s="62">
        <v>45390</v>
      </c>
      <c r="D42" s="91" t="s">
        <v>212</v>
      </c>
      <c r="E42" s="61" t="s">
        <v>441</v>
      </c>
      <c r="F42" s="65"/>
      <c r="G42" s="97">
        <v>1350</v>
      </c>
      <c r="H42" s="92">
        <v>2226.11</v>
      </c>
      <c r="I42" s="65"/>
    </row>
    <row r="43" spans="1:9" ht="27.5" customHeight="1" x14ac:dyDescent="0.3">
      <c r="A43" s="63" t="s">
        <v>382</v>
      </c>
      <c r="B43" s="61" t="s">
        <v>439</v>
      </c>
      <c r="C43" s="62">
        <v>45390</v>
      </c>
      <c r="D43" s="91" t="s">
        <v>212</v>
      </c>
      <c r="E43" s="61" t="s">
        <v>441</v>
      </c>
      <c r="F43" s="65"/>
      <c r="G43" s="97">
        <v>1350</v>
      </c>
      <c r="H43" s="92">
        <v>2477.11</v>
      </c>
      <c r="I43" s="65"/>
    </row>
    <row r="44" spans="1:9" ht="27.5" customHeight="1" x14ac:dyDescent="0.3">
      <c r="A44" s="63" t="s">
        <v>385</v>
      </c>
      <c r="B44" s="61" t="s">
        <v>444</v>
      </c>
      <c r="C44" s="62">
        <v>45405</v>
      </c>
      <c r="D44" s="91" t="s">
        <v>22</v>
      </c>
      <c r="E44" s="61" t="s">
        <v>445</v>
      </c>
      <c r="F44" s="65"/>
      <c r="G44" s="97">
        <v>1500</v>
      </c>
      <c r="H44" s="92">
        <v>753.27</v>
      </c>
      <c r="I44" s="65"/>
    </row>
    <row r="45" spans="1:9" ht="27.5" customHeight="1" x14ac:dyDescent="0.3">
      <c r="A45" s="63" t="s">
        <v>442</v>
      </c>
      <c r="B45" s="61" t="s">
        <v>443</v>
      </c>
      <c r="C45" s="62">
        <v>45405</v>
      </c>
      <c r="D45" s="91" t="s">
        <v>22</v>
      </c>
      <c r="E45" s="61" t="s">
        <v>445</v>
      </c>
      <c r="F45" s="65"/>
      <c r="G45" s="97">
        <v>1500</v>
      </c>
      <c r="H45" s="92">
        <v>753.27</v>
      </c>
      <c r="I45" s="65"/>
    </row>
    <row r="50" spans="1:9" ht="13" x14ac:dyDescent="0.3">
      <c r="A50" s="101" t="s">
        <v>497</v>
      </c>
      <c r="B50" s="101"/>
      <c r="C50" s="101"/>
      <c r="D50" s="101"/>
      <c r="E50" s="101"/>
      <c r="F50" s="101"/>
      <c r="G50" s="101"/>
    </row>
    <row r="52" spans="1:9" ht="36" x14ac:dyDescent="0.3">
      <c r="A52" s="35" t="s">
        <v>6</v>
      </c>
      <c r="B52" s="35" t="s">
        <v>1</v>
      </c>
      <c r="C52" s="35" t="s">
        <v>2</v>
      </c>
      <c r="D52" s="35" t="s">
        <v>3</v>
      </c>
      <c r="E52" s="35" t="s">
        <v>4</v>
      </c>
      <c r="F52" s="34" t="s">
        <v>189</v>
      </c>
      <c r="G52" s="34" t="s">
        <v>192</v>
      </c>
      <c r="H52" s="85" t="s">
        <v>190</v>
      </c>
      <c r="I52" s="34" t="s">
        <v>191</v>
      </c>
    </row>
    <row r="54" spans="1:9" x14ac:dyDescent="0.3">
      <c r="A54" s="36" t="s">
        <v>269</v>
      </c>
    </row>
    <row r="59" spans="1:9" ht="13" x14ac:dyDescent="0.3">
      <c r="A59" s="101" t="s">
        <v>448</v>
      </c>
      <c r="B59" s="101"/>
      <c r="C59" s="101"/>
      <c r="D59" s="101"/>
      <c r="E59" s="101"/>
      <c r="F59" s="101"/>
      <c r="G59" s="101"/>
    </row>
    <row r="61" spans="1:9" ht="36" x14ac:dyDescent="0.3">
      <c r="A61" s="35" t="s">
        <v>6</v>
      </c>
      <c r="B61" s="35" t="s">
        <v>1</v>
      </c>
      <c r="C61" s="35" t="s">
        <v>2</v>
      </c>
      <c r="D61" s="35" t="s">
        <v>3</v>
      </c>
      <c r="E61" s="35" t="s">
        <v>4</v>
      </c>
      <c r="F61" s="34" t="s">
        <v>189</v>
      </c>
      <c r="G61" s="34" t="s">
        <v>192</v>
      </c>
      <c r="H61" s="85" t="s">
        <v>190</v>
      </c>
      <c r="I61" s="34" t="s">
        <v>191</v>
      </c>
    </row>
    <row r="62" spans="1:9" ht="27.5" customHeight="1" x14ac:dyDescent="0.3">
      <c r="A62" s="63" t="s">
        <v>383</v>
      </c>
      <c r="B62" s="61" t="s">
        <v>413</v>
      </c>
      <c r="C62" s="62">
        <v>45467</v>
      </c>
      <c r="D62" s="91" t="s">
        <v>396</v>
      </c>
      <c r="E62" s="61" t="s">
        <v>447</v>
      </c>
      <c r="F62" s="65"/>
      <c r="G62" s="97">
        <v>2100</v>
      </c>
      <c r="H62" s="92">
        <v>1324.37</v>
      </c>
      <c r="I62" s="65"/>
    </row>
    <row r="63" spans="1:9" ht="27.5" customHeight="1" x14ac:dyDescent="0.3">
      <c r="A63" s="63" t="s">
        <v>384</v>
      </c>
      <c r="B63" s="61" t="s">
        <v>409</v>
      </c>
      <c r="C63" s="62">
        <v>45467</v>
      </c>
      <c r="D63" s="91" t="s">
        <v>396</v>
      </c>
      <c r="E63" s="61" t="s">
        <v>447</v>
      </c>
      <c r="F63" s="65"/>
      <c r="G63" s="97">
        <v>2100</v>
      </c>
      <c r="H63" s="92">
        <v>1324.37</v>
      </c>
      <c r="I63" s="65"/>
    </row>
    <row r="64" spans="1:9" ht="27.5" customHeight="1" x14ac:dyDescent="0.3">
      <c r="A64" s="63" t="s">
        <v>382</v>
      </c>
      <c r="B64" s="61" t="s">
        <v>439</v>
      </c>
      <c r="C64" s="62">
        <v>45467</v>
      </c>
      <c r="D64" s="91" t="s">
        <v>396</v>
      </c>
      <c r="E64" s="61" t="s">
        <v>447</v>
      </c>
      <c r="F64" s="65"/>
      <c r="G64" s="97">
        <v>2100</v>
      </c>
      <c r="H64" s="92">
        <v>1324.37</v>
      </c>
      <c r="I64" s="65"/>
    </row>
    <row r="69" spans="1:9" ht="13" x14ac:dyDescent="0.3">
      <c r="A69" s="101" t="s">
        <v>452</v>
      </c>
      <c r="B69" s="101"/>
      <c r="C69" s="101"/>
      <c r="D69" s="101"/>
      <c r="E69" s="101"/>
      <c r="F69" s="101"/>
      <c r="G69" s="101"/>
    </row>
    <row r="71" spans="1:9" ht="36" x14ac:dyDescent="0.3">
      <c r="A71" s="35" t="s">
        <v>6</v>
      </c>
      <c r="B71" s="35" t="s">
        <v>1</v>
      </c>
      <c r="C71" s="35" t="s">
        <v>2</v>
      </c>
      <c r="D71" s="35" t="s">
        <v>3</v>
      </c>
      <c r="E71" s="35" t="s">
        <v>4</v>
      </c>
      <c r="F71" s="34" t="s">
        <v>189</v>
      </c>
      <c r="G71" s="34" t="s">
        <v>192</v>
      </c>
      <c r="H71" s="85" t="s">
        <v>190</v>
      </c>
      <c r="I71" s="34" t="s">
        <v>191</v>
      </c>
    </row>
    <row r="72" spans="1:9" s="86" customFormat="1" ht="27.5" customHeight="1" x14ac:dyDescent="0.3">
      <c r="A72" s="63" t="s">
        <v>385</v>
      </c>
      <c r="B72" s="61" t="s">
        <v>375</v>
      </c>
      <c r="C72" s="62">
        <v>45496</v>
      </c>
      <c r="D72" s="91" t="s">
        <v>43</v>
      </c>
      <c r="E72" s="61" t="s">
        <v>454</v>
      </c>
      <c r="F72" s="65"/>
      <c r="G72" s="97">
        <v>2100</v>
      </c>
      <c r="H72" s="93">
        <v>1590</v>
      </c>
      <c r="I72" s="65"/>
    </row>
    <row r="73" spans="1:9" s="86" customFormat="1" ht="27.5" customHeight="1" x14ac:dyDescent="0.3">
      <c r="A73" s="63" t="s">
        <v>388</v>
      </c>
      <c r="B73" s="61" t="s">
        <v>453</v>
      </c>
      <c r="C73" s="62">
        <v>45495</v>
      </c>
      <c r="D73" s="91" t="s">
        <v>396</v>
      </c>
      <c r="E73" s="61" t="s">
        <v>455</v>
      </c>
      <c r="F73" s="65"/>
      <c r="G73" s="97">
        <v>2700</v>
      </c>
      <c r="H73" s="93">
        <v>2650</v>
      </c>
      <c r="I73" s="65"/>
    </row>
    <row r="78" spans="1:9" ht="13" x14ac:dyDescent="0.3">
      <c r="A78" s="101" t="s">
        <v>457</v>
      </c>
      <c r="B78" s="101"/>
      <c r="C78" s="101"/>
      <c r="D78" s="101"/>
      <c r="E78" s="101"/>
      <c r="F78" s="101"/>
      <c r="G78" s="101"/>
    </row>
    <row r="80" spans="1:9" ht="36" x14ac:dyDescent="0.3">
      <c r="A80" s="35" t="s">
        <v>6</v>
      </c>
      <c r="B80" s="35" t="s">
        <v>1</v>
      </c>
      <c r="C80" s="35" t="s">
        <v>2</v>
      </c>
      <c r="D80" s="35" t="s">
        <v>3</v>
      </c>
      <c r="E80" s="35" t="s">
        <v>4</v>
      </c>
      <c r="F80" s="34" t="s">
        <v>189</v>
      </c>
      <c r="G80" s="34" t="s">
        <v>192</v>
      </c>
      <c r="H80" s="85" t="s">
        <v>190</v>
      </c>
      <c r="I80" s="34" t="s">
        <v>191</v>
      </c>
    </row>
    <row r="81" spans="1:9" s="86" customFormat="1" ht="27.5" customHeight="1" x14ac:dyDescent="0.3">
      <c r="A81" s="63" t="s">
        <v>383</v>
      </c>
      <c r="B81" s="61" t="s">
        <v>453</v>
      </c>
      <c r="C81" s="62">
        <v>45509</v>
      </c>
      <c r="D81" s="91" t="s">
        <v>408</v>
      </c>
      <c r="E81" s="61" t="s">
        <v>463</v>
      </c>
      <c r="F81" s="65"/>
      <c r="G81" s="97">
        <v>1350</v>
      </c>
      <c r="H81" s="93"/>
      <c r="I81" s="65"/>
    </row>
    <row r="82" spans="1:9" s="86" customFormat="1" ht="27.5" customHeight="1" x14ac:dyDescent="0.3">
      <c r="A82" s="63" t="s">
        <v>384</v>
      </c>
      <c r="B82" s="61" t="s">
        <v>459</v>
      </c>
      <c r="C82" s="62">
        <v>45509</v>
      </c>
      <c r="D82" s="91" t="s">
        <v>408</v>
      </c>
      <c r="E82" s="61" t="s">
        <v>463</v>
      </c>
      <c r="F82" s="65"/>
      <c r="G82" s="97">
        <v>1350</v>
      </c>
      <c r="H82" s="93"/>
      <c r="I82" s="65"/>
    </row>
    <row r="83" spans="1:9" s="86" customFormat="1" ht="27.5" customHeight="1" x14ac:dyDescent="0.3">
      <c r="A83" s="63" t="s">
        <v>385</v>
      </c>
      <c r="B83" s="61" t="s">
        <v>375</v>
      </c>
      <c r="C83" s="62">
        <v>45510</v>
      </c>
      <c r="D83" s="91" t="s">
        <v>408</v>
      </c>
      <c r="E83" s="61" t="s">
        <v>462</v>
      </c>
      <c r="F83" s="65"/>
      <c r="G83" s="97">
        <v>950</v>
      </c>
      <c r="H83" s="93"/>
      <c r="I83" s="65"/>
    </row>
    <row r="84" spans="1:9" s="86" customFormat="1" ht="27.5" customHeight="1" x14ac:dyDescent="0.3">
      <c r="A84" s="63" t="s">
        <v>458</v>
      </c>
      <c r="B84" s="61" t="s">
        <v>459</v>
      </c>
      <c r="C84" s="62">
        <v>45533</v>
      </c>
      <c r="D84" s="91" t="s">
        <v>460</v>
      </c>
      <c r="E84" s="61" t="s">
        <v>461</v>
      </c>
      <c r="F84" s="65"/>
      <c r="G84" s="97">
        <v>1500</v>
      </c>
      <c r="H84" s="93">
        <v>3050</v>
      </c>
      <c r="I84" s="65"/>
    </row>
    <row r="89" spans="1:9" ht="13" x14ac:dyDescent="0.3">
      <c r="A89" s="101" t="s">
        <v>464</v>
      </c>
      <c r="B89" s="101"/>
      <c r="C89" s="101"/>
      <c r="D89" s="101"/>
      <c r="E89" s="101"/>
      <c r="F89" s="101"/>
      <c r="G89" s="101"/>
    </row>
    <row r="91" spans="1:9" ht="36" x14ac:dyDescent="0.3">
      <c r="A91" s="35" t="s">
        <v>6</v>
      </c>
      <c r="B91" s="35" t="s">
        <v>1</v>
      </c>
      <c r="C91" s="35" t="s">
        <v>2</v>
      </c>
      <c r="D91" s="35" t="s">
        <v>3</v>
      </c>
      <c r="E91" s="35" t="s">
        <v>4</v>
      </c>
      <c r="F91" s="34" t="s">
        <v>189</v>
      </c>
      <c r="G91" s="34" t="s">
        <v>192</v>
      </c>
      <c r="H91" s="85" t="s">
        <v>190</v>
      </c>
      <c r="I91" s="34" t="s">
        <v>191</v>
      </c>
    </row>
    <row r="92" spans="1:9" x14ac:dyDescent="0.3">
      <c r="A92" s="61" t="s">
        <v>385</v>
      </c>
      <c r="B92" s="61" t="s">
        <v>387</v>
      </c>
      <c r="C92" s="62">
        <v>45537</v>
      </c>
      <c r="D92" s="61" t="s">
        <v>460</v>
      </c>
      <c r="E92" s="61" t="s">
        <v>465</v>
      </c>
      <c r="F92" s="83"/>
      <c r="G92" s="83">
        <v>1500</v>
      </c>
      <c r="H92" s="83">
        <v>1180</v>
      </c>
      <c r="I92" s="94"/>
    </row>
    <row r="93" spans="1:9" s="86" customFormat="1" x14ac:dyDescent="0.3">
      <c r="A93" s="61" t="s">
        <v>383</v>
      </c>
      <c r="B93" s="61" t="s">
        <v>425</v>
      </c>
      <c r="C93" s="62">
        <v>45537</v>
      </c>
      <c r="D93" s="61" t="s">
        <v>460</v>
      </c>
      <c r="E93" s="61" t="s">
        <v>465</v>
      </c>
      <c r="F93" s="83"/>
      <c r="G93" s="83">
        <v>1500</v>
      </c>
      <c r="H93" s="83">
        <v>850</v>
      </c>
      <c r="I93" s="95"/>
    </row>
    <row r="94" spans="1:9" s="86" customFormat="1" x14ac:dyDescent="0.3">
      <c r="A94" s="61" t="s">
        <v>466</v>
      </c>
      <c r="B94" s="61" t="s">
        <v>107</v>
      </c>
      <c r="C94" s="62">
        <v>45537</v>
      </c>
      <c r="D94" s="61" t="s">
        <v>460</v>
      </c>
      <c r="E94" s="61" t="s">
        <v>465</v>
      </c>
      <c r="F94" s="83"/>
      <c r="G94" s="83">
        <v>1500</v>
      </c>
      <c r="H94" s="83">
        <v>835</v>
      </c>
      <c r="I94" s="95"/>
    </row>
    <row r="95" spans="1:9" s="86" customFormat="1" x14ac:dyDescent="0.3">
      <c r="A95" s="61" t="s">
        <v>388</v>
      </c>
      <c r="B95" s="61" t="s">
        <v>425</v>
      </c>
      <c r="C95" s="62">
        <v>45541</v>
      </c>
      <c r="D95" s="61" t="s">
        <v>152</v>
      </c>
      <c r="E95" s="61" t="s">
        <v>467</v>
      </c>
      <c r="F95" s="83"/>
      <c r="G95" s="83">
        <v>2700</v>
      </c>
      <c r="H95" s="83">
        <v>5225</v>
      </c>
      <c r="I95" s="95"/>
    </row>
    <row r="96" spans="1:9" x14ac:dyDescent="0.3">
      <c r="A96" s="61" t="s">
        <v>468</v>
      </c>
      <c r="B96" s="61" t="s">
        <v>469</v>
      </c>
      <c r="C96" s="62">
        <v>45541</v>
      </c>
      <c r="D96" s="61" t="s">
        <v>152</v>
      </c>
      <c r="E96" s="61" t="s">
        <v>467</v>
      </c>
      <c r="F96" s="83"/>
      <c r="G96" s="83">
        <v>2700</v>
      </c>
      <c r="H96" s="83">
        <v>4700</v>
      </c>
      <c r="I96" s="94"/>
    </row>
    <row r="97" spans="1:9" x14ac:dyDescent="0.3">
      <c r="A97" s="61" t="s">
        <v>470</v>
      </c>
      <c r="B97" s="61" t="s">
        <v>13</v>
      </c>
      <c r="C97" s="62">
        <v>45541</v>
      </c>
      <c r="D97" s="61" t="s">
        <v>152</v>
      </c>
      <c r="E97" s="61" t="s">
        <v>467</v>
      </c>
      <c r="F97" s="83"/>
      <c r="G97" s="83">
        <v>1500</v>
      </c>
      <c r="H97" s="83">
        <v>4410</v>
      </c>
      <c r="I97" s="94"/>
    </row>
    <row r="98" spans="1:9" x14ac:dyDescent="0.3">
      <c r="A98" s="61" t="s">
        <v>470</v>
      </c>
      <c r="B98" s="61" t="s">
        <v>13</v>
      </c>
      <c r="C98" s="62">
        <v>45561</v>
      </c>
      <c r="D98" s="61" t="s">
        <v>152</v>
      </c>
      <c r="E98" s="61" t="s">
        <v>467</v>
      </c>
      <c r="F98" s="83"/>
      <c r="G98" s="83">
        <v>600</v>
      </c>
      <c r="H98" s="83"/>
      <c r="I98" s="94"/>
    </row>
    <row r="103" spans="1:9" ht="13" x14ac:dyDescent="0.3">
      <c r="A103" s="101" t="s">
        <v>471</v>
      </c>
      <c r="B103" s="101"/>
      <c r="C103" s="101"/>
      <c r="D103" s="101"/>
      <c r="E103" s="101"/>
      <c r="F103" s="101"/>
      <c r="G103" s="101"/>
    </row>
    <row r="105" spans="1:9" ht="36" x14ac:dyDescent="0.3">
      <c r="A105" s="35" t="s">
        <v>6</v>
      </c>
      <c r="B105" s="35" t="s">
        <v>1</v>
      </c>
      <c r="C105" s="35" t="s">
        <v>2</v>
      </c>
      <c r="D105" s="35" t="s">
        <v>3</v>
      </c>
      <c r="E105" s="35" t="s">
        <v>4</v>
      </c>
      <c r="F105" s="34" t="s">
        <v>189</v>
      </c>
      <c r="G105" s="34" t="s">
        <v>192</v>
      </c>
      <c r="H105" s="85" t="s">
        <v>190</v>
      </c>
      <c r="I105" s="34" t="s">
        <v>191</v>
      </c>
    </row>
    <row r="106" spans="1:9" x14ac:dyDescent="0.3">
      <c r="A106" s="61" t="s">
        <v>468</v>
      </c>
      <c r="B106" s="61" t="s">
        <v>469</v>
      </c>
      <c r="C106" s="62">
        <v>45566</v>
      </c>
      <c r="D106" s="99" t="s">
        <v>22</v>
      </c>
      <c r="E106" s="61" t="s">
        <v>472</v>
      </c>
      <c r="F106" s="83"/>
      <c r="G106" s="83">
        <v>1500</v>
      </c>
      <c r="H106" s="83">
        <v>3200</v>
      </c>
      <c r="I106" s="94"/>
    </row>
    <row r="107" spans="1:9" s="86" customFormat="1" x14ac:dyDescent="0.3">
      <c r="A107" s="61" t="s">
        <v>388</v>
      </c>
      <c r="B107" s="61" t="s">
        <v>425</v>
      </c>
      <c r="C107" s="62">
        <v>45583</v>
      </c>
      <c r="D107" s="99" t="s">
        <v>204</v>
      </c>
      <c r="E107" s="61" t="s">
        <v>473</v>
      </c>
      <c r="F107" s="83"/>
      <c r="G107" s="83">
        <v>2700</v>
      </c>
      <c r="H107" s="83">
        <v>1750</v>
      </c>
      <c r="I107" s="95"/>
    </row>
    <row r="108" spans="1:9" s="86" customFormat="1" x14ac:dyDescent="0.3">
      <c r="A108" s="61" t="s">
        <v>468</v>
      </c>
      <c r="B108" s="61" t="s">
        <v>469</v>
      </c>
      <c r="C108" s="62">
        <v>45583</v>
      </c>
      <c r="D108" s="99" t="s">
        <v>204</v>
      </c>
      <c r="E108" s="61" t="s">
        <v>473</v>
      </c>
      <c r="F108" s="83"/>
      <c r="G108" s="83">
        <v>2700</v>
      </c>
      <c r="H108" s="83">
        <v>2750</v>
      </c>
      <c r="I108" s="95"/>
    </row>
    <row r="109" spans="1:9" s="86" customFormat="1" x14ac:dyDescent="0.3">
      <c r="A109" s="61" t="s">
        <v>470</v>
      </c>
      <c r="B109" s="61" t="s">
        <v>13</v>
      </c>
      <c r="C109" s="62">
        <v>45587</v>
      </c>
      <c r="D109" s="99" t="s">
        <v>204</v>
      </c>
      <c r="E109" s="61" t="s">
        <v>474</v>
      </c>
      <c r="F109" s="83"/>
      <c r="G109" s="83">
        <v>900</v>
      </c>
      <c r="H109" s="83">
        <v>2700</v>
      </c>
      <c r="I109" s="95"/>
    </row>
    <row r="114" spans="1:9" ht="13" x14ac:dyDescent="0.3">
      <c r="A114" s="101" t="s">
        <v>475</v>
      </c>
      <c r="B114" s="101"/>
      <c r="C114" s="101"/>
      <c r="D114" s="101"/>
      <c r="E114" s="101"/>
      <c r="F114" s="101"/>
      <c r="G114" s="101"/>
    </row>
    <row r="116" spans="1:9" ht="36" x14ac:dyDescent="0.3">
      <c r="A116" s="35" t="s">
        <v>6</v>
      </c>
      <c r="B116" s="35" t="s">
        <v>1</v>
      </c>
      <c r="C116" s="35" t="s">
        <v>2</v>
      </c>
      <c r="D116" s="35" t="s">
        <v>3</v>
      </c>
      <c r="E116" s="35" t="s">
        <v>4</v>
      </c>
      <c r="F116" s="34" t="s">
        <v>189</v>
      </c>
      <c r="G116" s="34" t="s">
        <v>192</v>
      </c>
      <c r="H116" s="85" t="s">
        <v>190</v>
      </c>
      <c r="I116" s="34" t="s">
        <v>191</v>
      </c>
    </row>
    <row r="117" spans="1:9" x14ac:dyDescent="0.3">
      <c r="A117" s="61" t="s">
        <v>383</v>
      </c>
      <c r="B117" s="61" t="s">
        <v>476</v>
      </c>
      <c r="C117" s="90">
        <v>45600</v>
      </c>
      <c r="D117" s="61" t="s">
        <v>477</v>
      </c>
      <c r="E117" s="61" t="s">
        <v>478</v>
      </c>
      <c r="F117" s="83"/>
      <c r="G117" s="83">
        <v>2100</v>
      </c>
      <c r="H117" s="83">
        <v>2535</v>
      </c>
      <c r="I117" s="94"/>
    </row>
    <row r="118" spans="1:9" s="86" customFormat="1" x14ac:dyDescent="0.3">
      <c r="A118" s="61" t="s">
        <v>384</v>
      </c>
      <c r="B118" s="61" t="s">
        <v>479</v>
      </c>
      <c r="C118" s="90">
        <v>45600</v>
      </c>
      <c r="D118" s="61" t="s">
        <v>477</v>
      </c>
      <c r="E118" s="61" t="s">
        <v>478</v>
      </c>
      <c r="F118" s="83"/>
      <c r="G118" s="83">
        <v>2100</v>
      </c>
      <c r="H118" s="83">
        <v>2535</v>
      </c>
      <c r="I118" s="95"/>
    </row>
    <row r="119" spans="1:9" s="86" customFormat="1" x14ac:dyDescent="0.3">
      <c r="A119" s="61" t="s">
        <v>382</v>
      </c>
      <c r="B119" s="61" t="s">
        <v>479</v>
      </c>
      <c r="C119" s="90">
        <v>45600</v>
      </c>
      <c r="D119" s="61" t="s">
        <v>477</v>
      </c>
      <c r="E119" s="61" t="s">
        <v>478</v>
      </c>
      <c r="F119" s="83"/>
      <c r="G119" s="83">
        <v>2100</v>
      </c>
      <c r="H119" s="83">
        <v>2535</v>
      </c>
      <c r="I119" s="95"/>
    </row>
    <row r="120" spans="1:9" s="86" customFormat="1" x14ac:dyDescent="0.3">
      <c r="A120" s="61" t="s">
        <v>468</v>
      </c>
      <c r="B120" s="61" t="s">
        <v>469</v>
      </c>
      <c r="C120" s="90">
        <v>45600</v>
      </c>
      <c r="D120" s="61" t="s">
        <v>477</v>
      </c>
      <c r="E120" s="61" t="s">
        <v>478</v>
      </c>
      <c r="F120" s="83"/>
      <c r="G120" s="83">
        <v>2100</v>
      </c>
      <c r="H120" s="83">
        <v>2535</v>
      </c>
      <c r="I120" s="95"/>
    </row>
    <row r="121" spans="1:9" x14ac:dyDescent="0.3">
      <c r="A121" s="61" t="s">
        <v>388</v>
      </c>
      <c r="B121" s="61" t="s">
        <v>476</v>
      </c>
      <c r="C121" s="90">
        <v>45600</v>
      </c>
      <c r="D121" s="61" t="s">
        <v>477</v>
      </c>
      <c r="E121" s="61" t="s">
        <v>478</v>
      </c>
      <c r="F121" s="96"/>
      <c r="G121" s="83">
        <v>2100</v>
      </c>
      <c r="H121" s="83">
        <v>2310</v>
      </c>
      <c r="I121" s="96"/>
    </row>
    <row r="122" spans="1:9" x14ac:dyDescent="0.3">
      <c r="A122" s="61" t="s">
        <v>470</v>
      </c>
      <c r="B122" s="61" t="s">
        <v>13</v>
      </c>
      <c r="C122" s="90">
        <v>45603</v>
      </c>
      <c r="D122" s="61" t="s">
        <v>22</v>
      </c>
      <c r="E122" s="61" t="s">
        <v>480</v>
      </c>
      <c r="F122" s="96"/>
      <c r="G122" s="83">
        <v>2100</v>
      </c>
      <c r="H122" s="83"/>
      <c r="I122" s="96"/>
    </row>
    <row r="123" spans="1:9" x14ac:dyDescent="0.3">
      <c r="A123" s="61" t="s">
        <v>481</v>
      </c>
      <c r="B123" s="61" t="s">
        <v>482</v>
      </c>
      <c r="C123" s="90">
        <v>45603</v>
      </c>
      <c r="D123" s="61" t="s">
        <v>22</v>
      </c>
      <c r="E123" s="61" t="s">
        <v>480</v>
      </c>
      <c r="F123" s="96"/>
      <c r="G123" s="83">
        <v>1500</v>
      </c>
      <c r="H123" s="83">
        <v>1967.68</v>
      </c>
      <c r="I123" s="96"/>
    </row>
    <row r="124" spans="1:9" x14ac:dyDescent="0.3">
      <c r="A124" s="61" t="s">
        <v>388</v>
      </c>
      <c r="B124" s="61" t="s">
        <v>476</v>
      </c>
      <c r="C124" s="90">
        <v>45604</v>
      </c>
      <c r="D124" s="61" t="s">
        <v>118</v>
      </c>
      <c r="E124" s="61" t="s">
        <v>483</v>
      </c>
      <c r="F124" s="96"/>
      <c r="G124" s="83">
        <v>2100</v>
      </c>
      <c r="H124" s="83">
        <v>1540</v>
      </c>
      <c r="I124" s="96"/>
    </row>
    <row r="125" spans="1:9" x14ac:dyDescent="0.3">
      <c r="A125" s="61" t="s">
        <v>468</v>
      </c>
      <c r="B125" s="61" t="s">
        <v>469</v>
      </c>
      <c r="C125" s="90">
        <v>45604</v>
      </c>
      <c r="D125" s="61" t="s">
        <v>118</v>
      </c>
      <c r="E125" s="61" t="s">
        <v>483</v>
      </c>
      <c r="F125" s="96"/>
      <c r="G125" s="83">
        <v>2100</v>
      </c>
      <c r="H125" s="83">
        <v>1310</v>
      </c>
      <c r="I125" s="96"/>
    </row>
    <row r="126" spans="1:9" x14ac:dyDescent="0.3">
      <c r="A126" s="61" t="s">
        <v>470</v>
      </c>
      <c r="B126" s="61" t="s">
        <v>13</v>
      </c>
      <c r="C126" s="90">
        <v>45607</v>
      </c>
      <c r="D126" s="61" t="s">
        <v>118</v>
      </c>
      <c r="E126" s="61" t="s">
        <v>484</v>
      </c>
      <c r="F126" s="96"/>
      <c r="G126" s="83">
        <v>900</v>
      </c>
      <c r="H126" s="83">
        <v>2858</v>
      </c>
      <c r="I126" s="96"/>
    </row>
    <row r="127" spans="1:9" x14ac:dyDescent="0.3">
      <c r="A127" s="61" t="s">
        <v>470</v>
      </c>
      <c r="B127" s="61" t="s">
        <v>13</v>
      </c>
      <c r="C127" s="90">
        <v>45607</v>
      </c>
      <c r="D127" s="61" t="s">
        <v>26</v>
      </c>
      <c r="E127" s="61" t="s">
        <v>485</v>
      </c>
      <c r="F127" s="96"/>
      <c r="G127" s="83">
        <v>1500</v>
      </c>
      <c r="H127" s="83">
        <v>5991.45</v>
      </c>
      <c r="I127" s="96"/>
    </row>
    <row r="128" spans="1:9" x14ac:dyDescent="0.3">
      <c r="A128" s="61" t="s">
        <v>385</v>
      </c>
      <c r="B128" s="61" t="s">
        <v>387</v>
      </c>
      <c r="C128" s="90">
        <v>45610</v>
      </c>
      <c r="D128" s="61" t="s">
        <v>486</v>
      </c>
      <c r="E128" s="61" t="s">
        <v>487</v>
      </c>
      <c r="F128" s="96"/>
      <c r="G128" s="83">
        <v>13920</v>
      </c>
      <c r="H128" s="83">
        <v>6880</v>
      </c>
      <c r="I128" s="96"/>
    </row>
    <row r="133" spans="1:9" ht="13" x14ac:dyDescent="0.3">
      <c r="A133" s="101" t="s">
        <v>488</v>
      </c>
      <c r="B133" s="101"/>
      <c r="C133" s="101"/>
      <c r="D133" s="101"/>
      <c r="E133" s="101"/>
      <c r="F133" s="101"/>
      <c r="G133" s="101"/>
    </row>
    <row r="135" spans="1:9" ht="36" x14ac:dyDescent="0.3">
      <c r="A135" s="35" t="s">
        <v>6</v>
      </c>
      <c r="B135" s="35" t="s">
        <v>1</v>
      </c>
      <c r="C135" s="35" t="s">
        <v>2</v>
      </c>
      <c r="D135" s="35" t="s">
        <v>3</v>
      </c>
      <c r="E135" s="35" t="s">
        <v>4</v>
      </c>
      <c r="F135" s="34" t="s">
        <v>189</v>
      </c>
      <c r="G135" s="34" t="s">
        <v>192</v>
      </c>
      <c r="H135" s="85" t="s">
        <v>190</v>
      </c>
      <c r="I135" s="34" t="s">
        <v>191</v>
      </c>
    </row>
    <row r="136" spans="1:9" x14ac:dyDescent="0.3">
      <c r="A136" s="61" t="s">
        <v>481</v>
      </c>
      <c r="B136" s="61" t="s">
        <v>482</v>
      </c>
      <c r="C136" s="62">
        <v>45632</v>
      </c>
      <c r="D136" s="61" t="s">
        <v>460</v>
      </c>
      <c r="E136" s="61" t="s">
        <v>489</v>
      </c>
      <c r="F136" s="83"/>
      <c r="G136" s="83">
        <v>900</v>
      </c>
      <c r="H136" s="83"/>
      <c r="I136" s="94"/>
    </row>
  </sheetData>
  <mergeCells count="14">
    <mergeCell ref="A38:G38"/>
    <mergeCell ref="A4:G4"/>
    <mergeCell ref="A5:G5"/>
    <mergeCell ref="A6:G6"/>
    <mergeCell ref="A15:G15"/>
    <mergeCell ref="A24:G24"/>
    <mergeCell ref="A114:G114"/>
    <mergeCell ref="A133:G133"/>
    <mergeCell ref="A50:G50"/>
    <mergeCell ref="A59:G59"/>
    <mergeCell ref="A69:G69"/>
    <mergeCell ref="A78:G78"/>
    <mergeCell ref="A89:G89"/>
    <mergeCell ref="A103:G103"/>
  </mergeCells>
  <dataValidations count="5"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18:H19 G27:H33 G41:H45 G62:H64 G72:H73 G81:H84 F92:H98 F106:H109 F117:F120 G117:H128 F136:H136" xr:uid="{8ABB28D1-DBCF-417B-AC22-B369B552FDA8}">
      <formula1>IF(VALUE(TEXT(SUBSTITUTE(SUBSTITUTE(F18,".",","), ".", ""), "0,00_ ;-0,00 ")) = VALUE(F18),VALUE(TEXT(SUBSTITUTE(SUBSTITUTE(F18,".",","), ".", ""), "0,00_ ;-0,00 ")),VALUE(TEXT(SUBSTITUTE(SUBSTITUTE(F18,".",","), ".", ""), "0,00_ ;-0,00 ")) )</formula1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18:A19 A27:A33 A41:A45 A62:A64 A72:A73 A81:A84 A92:A98 A106:A109 A117:A128 A136" xr:uid="{F2B43BFE-8CE5-48A9-ABB6-7FCC8568DCF2}">
      <formula1>5</formula1>
      <formula2>200</formula2>
    </dataValidation>
    <dataValidation type="textLength" showInputMessage="1" showErrorMessage="1" errorTitle="Cargo" error="Quantidade de caracter Insuficiente_x000a__x000a_no mínimo 5 caracteres e no máximo 200 caracteres" promptTitle="Cargo" prompt="Cargo (até 200 caracteres)" sqref="B18:B19 B27:B33 B41:B45 B62:B64 B72:B73 B81:B84 B92:B98 B106:B109 B117:B128 B136" xr:uid="{12D0868D-BD3F-4C02-94D4-8E3E6EF4996C}">
      <formula1>5</formula1>
      <formula2>200</formula2>
    </dataValidation>
    <dataValidation allowBlank="1" showInputMessage="1" showErrorMessage="1" promptTitle="Destino" prompt="Campo Livre" sqref="D18:E19 D27:E33 D41:E45 D62:E64 D72:E73 D81:E84 D92:E98 D106:E109 D117:E128 D136:E136" xr:uid="{C85E9589-7D1F-4A05-90E8-B2A06087B1E0}"/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18:C19 C27:C33 C41:C45 C62:C64 C72:C73 C81:C84 C92:C98 C106:C109 C117:C128 C136" xr:uid="{6BF16035-B593-4360-B9EE-B874ECBCD547}">
      <formula1>IF((DATEVALUE(TEXT(C18, "dd/mm/aaaa"))), C18, TEXT(C18,"dd/mm/aaaa"))</formula1>
    </dataValidation>
  </dataValidation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"/>
  <sheetViews>
    <sheetView topLeftCell="A10" workbookViewId="0">
      <selection activeCell="A8" sqref="A8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42.453125" customWidth="1"/>
    <col min="6" max="6" width="14.7265625" bestFit="1" customWidth="1"/>
    <col min="7" max="7" width="27.453125" customWidth="1"/>
    <col min="9" max="9" width="11.54296875" hidden="1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72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10</v>
      </c>
      <c r="I5" s="2" t="s">
        <v>100</v>
      </c>
    </row>
    <row r="6" spans="1:9" ht="69" customHeight="1" x14ac:dyDescent="0.35">
      <c r="A6" s="1" t="s">
        <v>62</v>
      </c>
      <c r="B6" s="1" t="s">
        <v>13</v>
      </c>
      <c r="C6" s="3" t="s">
        <v>88</v>
      </c>
      <c r="D6" s="4" t="s">
        <v>68</v>
      </c>
      <c r="E6" s="4" t="s">
        <v>86</v>
      </c>
      <c r="F6" s="5">
        <v>1083.02</v>
      </c>
      <c r="G6" s="5">
        <v>1390</v>
      </c>
      <c r="I6" s="5">
        <v>155</v>
      </c>
    </row>
    <row r="7" spans="1:9" ht="43.5" x14ac:dyDescent="0.35">
      <c r="A7" s="1" t="s">
        <v>65</v>
      </c>
      <c r="B7" s="1" t="s">
        <v>15</v>
      </c>
      <c r="C7" s="3" t="s">
        <v>88</v>
      </c>
      <c r="D7" s="4" t="s">
        <v>68</v>
      </c>
      <c r="E7" s="4" t="s">
        <v>85</v>
      </c>
      <c r="F7" s="5">
        <v>1083.02</v>
      </c>
      <c r="G7" s="5">
        <v>1390</v>
      </c>
      <c r="I7" s="5">
        <v>0</v>
      </c>
    </row>
    <row r="8" spans="1:9" ht="145" x14ac:dyDescent="0.35">
      <c r="A8" s="1" t="s">
        <v>52</v>
      </c>
      <c r="B8" s="1" t="s">
        <v>41</v>
      </c>
      <c r="C8" s="3" t="s">
        <v>69</v>
      </c>
      <c r="D8" s="4" t="s">
        <v>26</v>
      </c>
      <c r="E8" s="4" t="s">
        <v>71</v>
      </c>
      <c r="F8" s="5">
        <v>1227.42</v>
      </c>
      <c r="G8" s="5">
        <f>222.37+542.21</f>
        <v>764.58</v>
      </c>
      <c r="H8" s="8"/>
      <c r="I8" s="5">
        <v>230</v>
      </c>
    </row>
    <row r="9" spans="1:9" ht="145" x14ac:dyDescent="0.35">
      <c r="A9" s="1" t="s">
        <v>40</v>
      </c>
      <c r="B9" s="1" t="s">
        <v>8</v>
      </c>
      <c r="C9" s="3" t="s">
        <v>69</v>
      </c>
      <c r="D9" s="4" t="s">
        <v>26</v>
      </c>
      <c r="E9" s="4" t="s">
        <v>70</v>
      </c>
      <c r="F9" s="5">
        <v>1227.42</v>
      </c>
      <c r="G9" s="5">
        <f>557.79+227.63</f>
        <v>785.42</v>
      </c>
      <c r="I9" s="5">
        <v>275.56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"/>
  <sheetViews>
    <sheetView workbookViewId="0">
      <selection activeCell="E6" sqref="E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42.453125" customWidth="1"/>
    <col min="6" max="6" width="14.7265625" bestFit="1" customWidth="1"/>
    <col min="7" max="7" width="27.453125" customWidth="1"/>
    <col min="9" max="9" width="12" hidden="1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73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10</v>
      </c>
      <c r="I5" s="2" t="s">
        <v>100</v>
      </c>
    </row>
    <row r="6" spans="1:9" ht="145" x14ac:dyDescent="0.35">
      <c r="A6" s="1" t="s">
        <v>65</v>
      </c>
      <c r="B6" s="1" t="s">
        <v>15</v>
      </c>
      <c r="C6" s="3" t="s">
        <v>76</v>
      </c>
      <c r="D6" s="4" t="s">
        <v>74</v>
      </c>
      <c r="E6" s="4" t="s">
        <v>75</v>
      </c>
      <c r="F6" s="5">
        <v>1380.84</v>
      </c>
      <c r="G6" s="5">
        <v>1330</v>
      </c>
      <c r="I6" s="5">
        <v>35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7"/>
  <sheetViews>
    <sheetView workbookViewId="0">
      <selection activeCell="A7" sqref="A7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42.453125" customWidth="1"/>
    <col min="6" max="6" width="14.7265625" bestFit="1" customWidth="1"/>
    <col min="7" max="7" width="27.453125" customWidth="1"/>
    <col min="9" max="9" width="11.26953125" hidden="1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77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10</v>
      </c>
      <c r="I5" s="2" t="s">
        <v>100</v>
      </c>
    </row>
    <row r="6" spans="1:9" ht="72.5" x14ac:dyDescent="0.35">
      <c r="A6" s="1" t="s">
        <v>65</v>
      </c>
      <c r="B6" s="1" t="s">
        <v>15</v>
      </c>
      <c r="C6" s="3" t="s">
        <v>78</v>
      </c>
      <c r="D6" s="4" t="s">
        <v>68</v>
      </c>
      <c r="E6" s="4" t="s">
        <v>82</v>
      </c>
      <c r="F6" s="5">
        <v>631.76</v>
      </c>
      <c r="G6" s="5">
        <v>1390</v>
      </c>
      <c r="I6" s="5">
        <v>146</v>
      </c>
    </row>
    <row r="7" spans="1:9" ht="51.75" customHeight="1" x14ac:dyDescent="0.35">
      <c r="A7" s="1" t="s">
        <v>62</v>
      </c>
      <c r="B7" s="1" t="s">
        <v>13</v>
      </c>
      <c r="C7" s="3" t="s">
        <v>79</v>
      </c>
      <c r="D7" s="4" t="s">
        <v>80</v>
      </c>
      <c r="E7" s="4" t="s">
        <v>81</v>
      </c>
      <c r="F7" s="5">
        <v>568.58000000000004</v>
      </c>
      <c r="G7" s="5">
        <f>191.34+449.4</f>
        <v>640.74</v>
      </c>
      <c r="I7" s="5">
        <v>131.6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8"/>
  <sheetViews>
    <sheetView workbookViewId="0">
      <selection activeCell="A6" sqref="A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42.453125" customWidth="1"/>
    <col min="6" max="6" width="14.7265625" bestFit="1" customWidth="1"/>
    <col min="7" max="7" width="27.453125" customWidth="1"/>
    <col min="9" max="9" width="11.26953125" hidden="1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91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10</v>
      </c>
      <c r="I5" s="2" t="s">
        <v>100</v>
      </c>
    </row>
    <row r="6" spans="1:9" ht="69" customHeight="1" x14ac:dyDescent="0.35">
      <c r="A6" s="1" t="s">
        <v>62</v>
      </c>
      <c r="B6" s="1" t="s">
        <v>13</v>
      </c>
      <c r="C6" s="3" t="s">
        <v>89</v>
      </c>
      <c r="D6" s="4" t="s">
        <v>64</v>
      </c>
      <c r="E6" s="4" t="s">
        <v>92</v>
      </c>
      <c r="F6" s="5">
        <v>1227.42</v>
      </c>
      <c r="G6" s="5">
        <v>1800</v>
      </c>
      <c r="I6" s="5">
        <v>40</v>
      </c>
    </row>
    <row r="7" spans="1:9" ht="29" x14ac:dyDescent="0.35">
      <c r="A7" s="1" t="s">
        <v>65</v>
      </c>
      <c r="B7" s="1" t="s">
        <v>15</v>
      </c>
      <c r="C7" s="3" t="s">
        <v>89</v>
      </c>
      <c r="D7" s="4" t="s">
        <v>64</v>
      </c>
      <c r="E7" s="4" t="s">
        <v>92</v>
      </c>
      <c r="F7" s="5">
        <v>1227.42</v>
      </c>
      <c r="G7" s="5">
        <v>1800</v>
      </c>
      <c r="I7" s="5">
        <v>0</v>
      </c>
    </row>
    <row r="8" spans="1:9" ht="29" x14ac:dyDescent="0.35">
      <c r="A8" s="1" t="s">
        <v>62</v>
      </c>
      <c r="B8" s="1" t="s">
        <v>13</v>
      </c>
      <c r="C8" s="3">
        <v>42930</v>
      </c>
      <c r="D8" s="4" t="s">
        <v>18</v>
      </c>
      <c r="E8" s="4" t="s">
        <v>90</v>
      </c>
      <c r="F8" s="5">
        <v>0</v>
      </c>
      <c r="G8" s="5">
        <v>2090</v>
      </c>
      <c r="I8" s="5">
        <v>110</v>
      </c>
    </row>
  </sheetData>
  <mergeCells count="3">
    <mergeCell ref="A1:G1"/>
    <mergeCell ref="A2:G2"/>
    <mergeCell ref="A3:G3"/>
  </mergeCells>
  <pageMargins left="0.51181102362204722" right="0.51181102362204722" top="0.78740157480314965" bottom="0.78740157480314965" header="0.31496062992125984" footer="0.31496062992125984"/>
  <pageSetup paperSize="9" scale="59" orientation="landscape" verticalDpi="597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7"/>
  <sheetViews>
    <sheetView workbookViewId="0">
      <selection activeCell="B7" sqref="B7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42.453125" customWidth="1"/>
    <col min="6" max="6" width="14.7265625" bestFit="1" customWidth="1"/>
    <col min="7" max="7" width="27.453125" customWidth="1"/>
    <col min="9" max="9" width="12.81640625" hidden="1" customWidth="1"/>
    <col min="10" max="10" width="0" hidden="1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93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10</v>
      </c>
      <c r="I5" s="2" t="s">
        <v>100</v>
      </c>
    </row>
    <row r="6" spans="1:9" ht="61.5" customHeight="1" x14ac:dyDescent="0.35">
      <c r="A6" s="1" t="s">
        <v>40</v>
      </c>
      <c r="B6" s="1" t="s">
        <v>8</v>
      </c>
      <c r="C6" s="3" t="s">
        <v>94</v>
      </c>
      <c r="D6" s="4" t="s">
        <v>22</v>
      </c>
      <c r="E6" s="4" t="s">
        <v>95</v>
      </c>
      <c r="F6" s="5">
        <v>568.58000000000004</v>
      </c>
      <c r="G6" s="5">
        <v>240</v>
      </c>
      <c r="I6" s="5">
        <v>296</v>
      </c>
    </row>
    <row r="7" spans="1:9" ht="43.5" x14ac:dyDescent="0.35">
      <c r="A7" s="1" t="s">
        <v>96</v>
      </c>
      <c r="B7" s="1" t="s">
        <v>41</v>
      </c>
      <c r="C7" s="3" t="s">
        <v>99</v>
      </c>
      <c r="D7" s="4" t="s">
        <v>97</v>
      </c>
      <c r="E7" s="4" t="s">
        <v>98</v>
      </c>
      <c r="F7" s="5">
        <v>920.57</v>
      </c>
      <c r="G7" s="5">
        <v>500</v>
      </c>
      <c r="I7" s="5">
        <v>253.7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6"/>
  <sheetViews>
    <sheetView workbookViewId="0">
      <selection activeCell="D19" sqref="D19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42.453125" customWidth="1"/>
    <col min="6" max="6" width="14.7265625" bestFit="1" customWidth="1"/>
    <col min="7" max="7" width="27.453125" customWidth="1"/>
    <col min="9" max="9" width="12.81640625" hidden="1" customWidth="1"/>
    <col min="10" max="10" width="0" hidden="1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101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10</v>
      </c>
      <c r="I5" s="2" t="s">
        <v>100</v>
      </c>
    </row>
    <row r="6" spans="1:9" ht="61.5" customHeight="1" x14ac:dyDescent="0.35">
      <c r="A6" s="1" t="s">
        <v>61</v>
      </c>
      <c r="B6" s="1"/>
      <c r="C6" s="3"/>
      <c r="D6" s="4"/>
      <c r="E6" s="4"/>
      <c r="F6" s="5">
        <v>0</v>
      </c>
      <c r="G6" s="5">
        <v>0</v>
      </c>
      <c r="I6" s="5">
        <v>0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6"/>
  <sheetViews>
    <sheetView workbookViewId="0">
      <selection activeCell="B18" sqref="B18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42.453125" customWidth="1"/>
    <col min="6" max="6" width="14.7265625" bestFit="1" customWidth="1"/>
    <col min="7" max="7" width="27.453125" customWidth="1"/>
    <col min="9" max="9" width="12.81640625" hidden="1" customWidth="1"/>
    <col min="10" max="10" width="0" hidden="1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102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10</v>
      </c>
      <c r="I5" s="2" t="s">
        <v>100</v>
      </c>
    </row>
    <row r="6" spans="1:9" ht="61.5" customHeight="1" x14ac:dyDescent="0.35">
      <c r="A6" s="1" t="s">
        <v>61</v>
      </c>
      <c r="B6" s="1"/>
      <c r="C6" s="3"/>
      <c r="D6" s="4"/>
      <c r="E6" s="4"/>
      <c r="F6" s="5">
        <v>0</v>
      </c>
      <c r="G6" s="5">
        <v>0</v>
      </c>
      <c r="I6" s="5">
        <v>0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1"/>
  <sheetViews>
    <sheetView topLeftCell="A4" workbookViewId="0">
      <selection activeCell="A11" sqref="A11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42.453125" customWidth="1"/>
    <col min="6" max="6" width="14.7265625" bestFit="1" customWidth="1"/>
    <col min="7" max="7" width="27.453125" customWidth="1"/>
    <col min="9" max="9" width="11.26953125" hidden="1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103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10</v>
      </c>
      <c r="I5" s="2" t="s">
        <v>100</v>
      </c>
    </row>
    <row r="6" spans="1:9" ht="43.5" x14ac:dyDescent="0.35">
      <c r="A6" s="1" t="s">
        <v>62</v>
      </c>
      <c r="B6" s="1" t="s">
        <v>13</v>
      </c>
      <c r="C6" s="3">
        <v>43053</v>
      </c>
      <c r="D6" s="4" t="s">
        <v>22</v>
      </c>
      <c r="E6" s="4" t="s">
        <v>108</v>
      </c>
      <c r="F6" s="5" t="s">
        <v>109</v>
      </c>
      <c r="G6" s="5">
        <v>860</v>
      </c>
      <c r="I6" s="2"/>
    </row>
    <row r="7" spans="1:9" ht="43.5" x14ac:dyDescent="0.35">
      <c r="A7" s="1" t="s">
        <v>106</v>
      </c>
      <c r="B7" s="1" t="s">
        <v>107</v>
      </c>
      <c r="C7" s="3">
        <v>43053</v>
      </c>
      <c r="D7" s="4" t="s">
        <v>22</v>
      </c>
      <c r="E7" s="4" t="s">
        <v>108</v>
      </c>
      <c r="F7" s="5" t="s">
        <v>109</v>
      </c>
      <c r="G7" s="5">
        <v>860</v>
      </c>
      <c r="I7" s="2"/>
    </row>
    <row r="8" spans="1:9" ht="66" customHeight="1" x14ac:dyDescent="0.35">
      <c r="A8" s="1" t="s">
        <v>62</v>
      </c>
      <c r="B8" s="1" t="s">
        <v>13</v>
      </c>
      <c r="C8" s="3">
        <v>43055</v>
      </c>
      <c r="D8" s="4" t="s">
        <v>18</v>
      </c>
      <c r="E8" s="4" t="s">
        <v>112</v>
      </c>
      <c r="F8" s="5" t="s">
        <v>109</v>
      </c>
      <c r="G8" s="5">
        <v>2000</v>
      </c>
      <c r="I8" s="2"/>
    </row>
    <row r="9" spans="1:9" ht="58" x14ac:dyDescent="0.35">
      <c r="A9" s="1" t="s">
        <v>110</v>
      </c>
      <c r="B9" s="1" t="s">
        <v>111</v>
      </c>
      <c r="C9" s="3">
        <v>43055</v>
      </c>
      <c r="D9" s="4" t="s">
        <v>18</v>
      </c>
      <c r="E9" s="4" t="s">
        <v>112</v>
      </c>
      <c r="F9" s="5" t="s">
        <v>109</v>
      </c>
      <c r="G9" s="5">
        <v>2000</v>
      </c>
      <c r="I9" s="2"/>
    </row>
    <row r="10" spans="1:9" ht="72.75" customHeight="1" x14ac:dyDescent="0.35">
      <c r="A10" s="1" t="s">
        <v>62</v>
      </c>
      <c r="B10" s="1" t="s">
        <v>13</v>
      </c>
      <c r="C10" s="3" t="s">
        <v>104</v>
      </c>
      <c r="D10" s="4" t="s">
        <v>18</v>
      </c>
      <c r="E10" s="4" t="s">
        <v>105</v>
      </c>
      <c r="F10" s="5">
        <v>631.76</v>
      </c>
      <c r="G10" s="5">
        <v>2700</v>
      </c>
      <c r="I10" s="5">
        <v>40</v>
      </c>
    </row>
    <row r="11" spans="1:9" ht="58" x14ac:dyDescent="0.35">
      <c r="A11" s="1" t="s">
        <v>65</v>
      </c>
      <c r="B11" s="1" t="s">
        <v>15</v>
      </c>
      <c r="C11" s="3" t="s">
        <v>104</v>
      </c>
      <c r="D11" s="4" t="s">
        <v>18</v>
      </c>
      <c r="E11" s="4" t="s">
        <v>105</v>
      </c>
      <c r="F11" s="5">
        <v>1083.02</v>
      </c>
      <c r="G11" s="5">
        <v>2620</v>
      </c>
      <c r="I11" s="5">
        <v>0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6"/>
  <sheetViews>
    <sheetView workbookViewId="0">
      <selection sqref="A1:XFD104857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42.453125" customWidth="1"/>
    <col min="6" max="6" width="14.7265625" bestFit="1" customWidth="1"/>
    <col min="7" max="7" width="27.453125" customWidth="1"/>
    <col min="9" max="9" width="12.81640625" hidden="1" customWidth="1"/>
    <col min="10" max="10" width="0" hidden="1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113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10</v>
      </c>
      <c r="I5" s="2" t="s">
        <v>100</v>
      </c>
    </row>
    <row r="6" spans="1:9" ht="61.5" customHeight="1" x14ac:dyDescent="0.35">
      <c r="A6" s="1" t="s">
        <v>61</v>
      </c>
      <c r="B6" s="1"/>
      <c r="C6" s="3"/>
      <c r="D6" s="4"/>
      <c r="E6" s="4"/>
      <c r="F6" s="5">
        <v>0</v>
      </c>
      <c r="G6" s="5">
        <v>0</v>
      </c>
      <c r="I6" s="5">
        <v>0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workbookViewId="0">
      <selection activeCell="A8" sqref="A8"/>
    </sheetView>
  </sheetViews>
  <sheetFormatPr defaultRowHeight="14.5" x14ac:dyDescent="0.35"/>
  <cols>
    <col min="1" max="1" width="35.1796875" customWidth="1"/>
    <col min="2" max="2" width="40.81640625" customWidth="1"/>
    <col min="3" max="3" width="22.54296875" customWidth="1"/>
    <col min="4" max="4" width="24.81640625" customWidth="1"/>
    <col min="5" max="5" width="42.453125" customWidth="1"/>
    <col min="6" max="6" width="14.7265625" bestFit="1" customWidth="1"/>
    <col min="7" max="7" width="27.453125" customWidth="1"/>
  </cols>
  <sheetData>
    <row r="1" spans="1:7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7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7" ht="15.5" x14ac:dyDescent="0.35">
      <c r="A3" s="100" t="s">
        <v>20</v>
      </c>
      <c r="B3" s="100"/>
      <c r="C3" s="100"/>
      <c r="D3" s="100"/>
      <c r="E3" s="100"/>
      <c r="F3" s="100"/>
      <c r="G3" s="100"/>
    </row>
    <row r="5" spans="1:7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10</v>
      </c>
    </row>
    <row r="6" spans="1:7" ht="60.75" customHeight="1" x14ac:dyDescent="0.35">
      <c r="A6" s="1" t="s">
        <v>12</v>
      </c>
      <c r="B6" s="1" t="s">
        <v>13</v>
      </c>
      <c r="C6" s="3" t="s">
        <v>14</v>
      </c>
      <c r="D6" s="1" t="s">
        <v>18</v>
      </c>
      <c r="E6" s="4" t="s">
        <v>48</v>
      </c>
      <c r="F6" s="5">
        <v>508.68</v>
      </c>
      <c r="G6" s="5">
        <v>2170</v>
      </c>
    </row>
    <row r="7" spans="1:7" ht="40.5" customHeight="1" x14ac:dyDescent="0.35">
      <c r="A7" s="1" t="s">
        <v>19</v>
      </c>
      <c r="B7" s="1" t="s">
        <v>15</v>
      </c>
      <c r="C7" s="6">
        <v>42563</v>
      </c>
      <c r="D7" s="1" t="s">
        <v>18</v>
      </c>
      <c r="E7" s="4" t="s">
        <v>51</v>
      </c>
      <c r="F7" s="5">
        <v>0</v>
      </c>
      <c r="G7" s="5">
        <v>660</v>
      </c>
    </row>
    <row r="8" spans="1:7" ht="44.25" customHeight="1" x14ac:dyDescent="0.35">
      <c r="A8" s="1" t="s">
        <v>16</v>
      </c>
      <c r="B8" s="1" t="s">
        <v>17</v>
      </c>
      <c r="C8" s="6">
        <v>42563</v>
      </c>
      <c r="D8" s="1" t="s">
        <v>18</v>
      </c>
      <c r="E8" s="4" t="s">
        <v>51</v>
      </c>
      <c r="F8" s="5">
        <v>0</v>
      </c>
      <c r="G8" s="5">
        <v>660</v>
      </c>
    </row>
    <row r="10" spans="1:7" ht="25" customHeight="1" x14ac:dyDescent="0.35"/>
    <row r="11" spans="1:7" ht="25" customHeight="1" x14ac:dyDescent="0.35"/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6"/>
  <sheetViews>
    <sheetView workbookViewId="0">
      <selection sqref="A1:XFD104857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42.453125" customWidth="1"/>
    <col min="6" max="6" width="14.7265625" bestFit="1" customWidth="1"/>
    <col min="7" max="7" width="27.453125" customWidth="1"/>
    <col min="9" max="9" width="12.81640625" hidden="1" customWidth="1"/>
    <col min="10" max="10" width="0" hidden="1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114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10</v>
      </c>
      <c r="I5" s="2" t="s">
        <v>100</v>
      </c>
    </row>
    <row r="6" spans="1:9" ht="61.5" customHeight="1" x14ac:dyDescent="0.35">
      <c r="A6" s="1" t="s">
        <v>61</v>
      </c>
      <c r="B6" s="1"/>
      <c r="C6" s="3"/>
      <c r="D6" s="4"/>
      <c r="E6" s="4"/>
      <c r="F6" s="5">
        <v>0</v>
      </c>
      <c r="G6" s="5">
        <v>0</v>
      </c>
      <c r="I6" s="5">
        <v>0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6"/>
  <sheetViews>
    <sheetView workbookViewId="0">
      <selection activeCell="A6" sqref="A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42.453125" customWidth="1"/>
    <col min="6" max="6" width="14.7265625" bestFit="1" customWidth="1"/>
    <col min="7" max="7" width="27.453125" customWidth="1"/>
    <col min="9" max="9" width="12.81640625" hidden="1" customWidth="1"/>
    <col min="10" max="10" width="0" hidden="1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115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10</v>
      </c>
      <c r="I5" s="2" t="s">
        <v>100</v>
      </c>
    </row>
    <row r="6" spans="1:9" ht="56.25" customHeight="1" x14ac:dyDescent="0.35">
      <c r="A6" s="1" t="s">
        <v>62</v>
      </c>
      <c r="B6" s="1" t="s">
        <v>13</v>
      </c>
      <c r="C6" s="3">
        <v>43133</v>
      </c>
      <c r="D6" s="4" t="s">
        <v>22</v>
      </c>
      <c r="E6" s="9" t="s">
        <v>116</v>
      </c>
      <c r="F6" s="5">
        <v>582.88</v>
      </c>
      <c r="G6" s="5">
        <v>730</v>
      </c>
      <c r="I6" s="5">
        <v>0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7"/>
  <sheetViews>
    <sheetView workbookViewId="0">
      <selection activeCell="A7" sqref="A7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42.453125" customWidth="1"/>
    <col min="6" max="6" width="14.7265625" bestFit="1" customWidth="1"/>
    <col min="7" max="7" width="27.453125" customWidth="1"/>
    <col min="9" max="9" width="12.81640625" hidden="1" customWidth="1"/>
    <col min="10" max="10" width="0" hidden="1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117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10</v>
      </c>
      <c r="I5" s="2" t="s">
        <v>100</v>
      </c>
    </row>
    <row r="6" spans="1:9" ht="75.75" customHeight="1" x14ac:dyDescent="0.35">
      <c r="A6" s="1" t="s">
        <v>62</v>
      </c>
      <c r="B6" s="1" t="s">
        <v>13</v>
      </c>
      <c r="C6" s="3">
        <v>43179</v>
      </c>
      <c r="D6" s="4" t="s">
        <v>118</v>
      </c>
      <c r="E6" s="9" t="s">
        <v>122</v>
      </c>
      <c r="F6" s="5">
        <v>550.49</v>
      </c>
      <c r="G6" s="5">
        <v>1550</v>
      </c>
      <c r="I6" s="5">
        <v>0</v>
      </c>
    </row>
    <row r="7" spans="1:9" ht="63.5" x14ac:dyDescent="0.35">
      <c r="A7" s="1" t="s">
        <v>65</v>
      </c>
      <c r="B7" s="1" t="s">
        <v>15</v>
      </c>
      <c r="C7" s="3">
        <v>43179</v>
      </c>
      <c r="D7" s="4" t="s">
        <v>118</v>
      </c>
      <c r="E7" s="9" t="s">
        <v>122</v>
      </c>
      <c r="F7" s="5">
        <v>550.49</v>
      </c>
      <c r="G7" s="5">
        <v>1375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7"/>
  <sheetViews>
    <sheetView workbookViewId="0">
      <selection sqref="A1:XFD104857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42.453125" customWidth="1"/>
    <col min="6" max="6" width="14.7265625" bestFit="1" customWidth="1"/>
    <col min="7" max="7" width="27.453125" customWidth="1"/>
    <col min="9" max="9" width="12.81640625" hidden="1" customWidth="1"/>
    <col min="10" max="10" width="0" hidden="1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119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10</v>
      </c>
      <c r="I5" s="2" t="s">
        <v>100</v>
      </c>
    </row>
    <row r="6" spans="1:9" ht="48.75" customHeight="1" x14ac:dyDescent="0.35">
      <c r="A6" s="1" t="s">
        <v>62</v>
      </c>
      <c r="B6" s="1" t="s">
        <v>13</v>
      </c>
      <c r="C6" s="3" t="s">
        <v>120</v>
      </c>
      <c r="D6" s="4" t="s">
        <v>97</v>
      </c>
      <c r="E6" s="9" t="s">
        <v>121</v>
      </c>
      <c r="F6" s="5">
        <v>900</v>
      </c>
      <c r="G6" s="5">
        <v>780</v>
      </c>
      <c r="I6" s="5">
        <v>0</v>
      </c>
    </row>
    <row r="7" spans="1:9" ht="44.25" customHeight="1" x14ac:dyDescent="0.35">
      <c r="A7" s="1" t="s">
        <v>65</v>
      </c>
      <c r="B7" s="1" t="s">
        <v>15</v>
      </c>
      <c r="C7" s="3" t="s">
        <v>120</v>
      </c>
      <c r="D7" s="4" t="s">
        <v>97</v>
      </c>
      <c r="E7" s="9" t="s">
        <v>121</v>
      </c>
      <c r="F7" s="5">
        <v>900</v>
      </c>
      <c r="G7" s="5">
        <v>780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9"/>
  <sheetViews>
    <sheetView workbookViewId="0">
      <selection activeCell="D9" sqref="D9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42.453125" customWidth="1"/>
    <col min="6" max="6" width="14.7265625" customWidth="1"/>
    <col min="7" max="7" width="27.453125" customWidth="1"/>
    <col min="9" max="9" width="12.81640625" hidden="1" customWidth="1"/>
    <col min="10" max="10" width="0" hidden="1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123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10</v>
      </c>
      <c r="I5" s="2" t="s">
        <v>100</v>
      </c>
    </row>
    <row r="6" spans="1:9" ht="60.75" customHeight="1" x14ac:dyDescent="0.35">
      <c r="A6" s="1" t="s">
        <v>131</v>
      </c>
      <c r="B6" s="1" t="s">
        <v>8</v>
      </c>
      <c r="C6" s="3">
        <v>43224</v>
      </c>
      <c r="D6" s="4" t="s">
        <v>124</v>
      </c>
      <c r="E6" s="9" t="s">
        <v>125</v>
      </c>
      <c r="F6" s="5">
        <v>300</v>
      </c>
      <c r="G6" s="5">
        <v>0</v>
      </c>
      <c r="I6" s="5">
        <v>0</v>
      </c>
    </row>
    <row r="7" spans="1:9" ht="68.25" customHeight="1" x14ac:dyDescent="0.35">
      <c r="A7" s="1" t="s">
        <v>131</v>
      </c>
      <c r="B7" s="1" t="s">
        <v>8</v>
      </c>
      <c r="C7" s="3" t="s">
        <v>133</v>
      </c>
      <c r="D7" s="4" t="s">
        <v>126</v>
      </c>
      <c r="E7" s="9" t="s">
        <v>127</v>
      </c>
      <c r="F7" s="5">
        <v>550</v>
      </c>
      <c r="G7" s="5">
        <v>0</v>
      </c>
    </row>
    <row r="8" spans="1:9" ht="63.5" x14ac:dyDescent="0.35">
      <c r="A8" s="1" t="s">
        <v>131</v>
      </c>
      <c r="B8" s="1" t="s">
        <v>8</v>
      </c>
      <c r="C8" s="3" t="s">
        <v>134</v>
      </c>
      <c r="D8" s="4" t="s">
        <v>132</v>
      </c>
      <c r="E8" s="9" t="s">
        <v>137</v>
      </c>
      <c r="F8" s="5">
        <v>500</v>
      </c>
      <c r="G8" s="5">
        <v>0</v>
      </c>
    </row>
    <row r="9" spans="1:9" ht="51" x14ac:dyDescent="0.35">
      <c r="A9" s="1" t="s">
        <v>65</v>
      </c>
      <c r="B9" s="1" t="s">
        <v>15</v>
      </c>
      <c r="C9" s="3">
        <v>43234</v>
      </c>
      <c r="D9" s="4" t="s">
        <v>18</v>
      </c>
      <c r="E9" s="9" t="s">
        <v>128</v>
      </c>
      <c r="F9" s="5">
        <v>500</v>
      </c>
      <c r="G9" s="5">
        <v>2250</v>
      </c>
      <c r="H9" t="s">
        <v>151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21"/>
  <sheetViews>
    <sheetView topLeftCell="A10" workbookViewId="0">
      <selection activeCell="A15" sqref="A15:B1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42.453125" customWidth="1"/>
    <col min="6" max="6" width="18.54296875" customWidth="1"/>
    <col min="7" max="7" width="15.26953125" customWidth="1"/>
    <col min="8" max="8" width="18.453125" customWidth="1"/>
    <col min="9" max="9" width="14.7265625" customWidth="1"/>
    <col min="10" max="10" width="12.81640625" hidden="1" customWidth="1"/>
    <col min="11" max="11" width="0" hidden="1" customWidth="1"/>
    <col min="12" max="12" width="9.54296875" bestFit="1" customWidth="1"/>
  </cols>
  <sheetData>
    <row r="1" spans="1:12" ht="15.5" x14ac:dyDescent="0.35">
      <c r="A1" s="100" t="s">
        <v>0</v>
      </c>
      <c r="B1" s="100"/>
      <c r="C1" s="100"/>
      <c r="D1" s="100"/>
      <c r="E1" s="100"/>
      <c r="F1" s="100"/>
      <c r="G1" s="100"/>
      <c r="H1" s="100"/>
    </row>
    <row r="2" spans="1:12" ht="15.5" x14ac:dyDescent="0.35">
      <c r="A2" s="100" t="s">
        <v>7</v>
      </c>
      <c r="B2" s="100"/>
      <c r="C2" s="100"/>
      <c r="D2" s="100"/>
      <c r="E2" s="100"/>
      <c r="F2" s="100"/>
      <c r="G2" s="100"/>
      <c r="H2" s="100"/>
    </row>
    <row r="3" spans="1:12" ht="15.5" x14ac:dyDescent="0.35">
      <c r="A3" s="100" t="s">
        <v>129</v>
      </c>
      <c r="B3" s="100"/>
      <c r="C3" s="100"/>
      <c r="D3" s="100"/>
      <c r="E3" s="100"/>
      <c r="F3" s="100"/>
      <c r="G3" s="100"/>
      <c r="H3" s="100"/>
    </row>
    <row r="4" spans="1:12" ht="15.5" x14ac:dyDescent="0.35">
      <c r="A4" s="7"/>
      <c r="B4" s="7"/>
      <c r="C4" s="7"/>
      <c r="D4" s="7"/>
      <c r="E4" s="7"/>
      <c r="F4" s="7"/>
      <c r="G4" s="7"/>
      <c r="H4" s="7"/>
    </row>
    <row r="5" spans="1:12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10</v>
      </c>
      <c r="I5" s="11" t="s">
        <v>191</v>
      </c>
      <c r="J5" s="2" t="s">
        <v>100</v>
      </c>
    </row>
    <row r="6" spans="1:12" ht="72.5" x14ac:dyDescent="0.35">
      <c r="A6" s="1" t="s">
        <v>96</v>
      </c>
      <c r="B6" s="1" t="s">
        <v>41</v>
      </c>
      <c r="C6" s="3" t="s">
        <v>130</v>
      </c>
      <c r="D6" s="4" t="s">
        <v>43</v>
      </c>
      <c r="E6" s="4" t="s">
        <v>135</v>
      </c>
      <c r="F6" s="5">
        <v>0</v>
      </c>
      <c r="G6" s="5">
        <v>900</v>
      </c>
      <c r="H6" s="5">
        <v>950</v>
      </c>
      <c r="I6" s="5">
        <v>0</v>
      </c>
    </row>
    <row r="7" spans="1:12" ht="84.75" customHeight="1" x14ac:dyDescent="0.35">
      <c r="A7" s="1" t="s">
        <v>131</v>
      </c>
      <c r="B7" s="1" t="s">
        <v>8</v>
      </c>
      <c r="C7" s="3" t="s">
        <v>139</v>
      </c>
      <c r="D7" s="4" t="s">
        <v>136</v>
      </c>
      <c r="E7" s="9" t="s">
        <v>138</v>
      </c>
      <c r="F7" s="5">
        <v>0</v>
      </c>
      <c r="G7" s="5">
        <v>1050</v>
      </c>
      <c r="H7" s="5">
        <v>0</v>
      </c>
      <c r="I7" s="5">
        <v>162.36000000000001</v>
      </c>
    </row>
    <row r="8" spans="1:12" ht="58.5" customHeight="1" x14ac:dyDescent="0.35">
      <c r="A8" s="1" t="s">
        <v>62</v>
      </c>
      <c r="B8" s="1" t="s">
        <v>13</v>
      </c>
      <c r="C8" s="3">
        <v>43258</v>
      </c>
      <c r="D8" s="4" t="s">
        <v>18</v>
      </c>
      <c r="E8" s="9" t="s">
        <v>176</v>
      </c>
      <c r="F8" s="5">
        <v>100</v>
      </c>
      <c r="G8" s="5">
        <v>0</v>
      </c>
      <c r="H8" s="5">
        <v>890</v>
      </c>
      <c r="I8" s="5">
        <v>0</v>
      </c>
      <c r="J8" s="5">
        <v>0</v>
      </c>
    </row>
    <row r="9" spans="1:12" ht="71.25" customHeight="1" x14ac:dyDescent="0.35">
      <c r="A9" s="1" t="s">
        <v>65</v>
      </c>
      <c r="B9" s="1" t="s">
        <v>15</v>
      </c>
      <c r="C9" s="3">
        <v>43262</v>
      </c>
      <c r="D9" s="4" t="s">
        <v>18</v>
      </c>
      <c r="E9" s="4" t="s">
        <v>177</v>
      </c>
      <c r="F9" s="5">
        <v>0</v>
      </c>
      <c r="G9" s="5">
        <v>500</v>
      </c>
      <c r="H9" s="5">
        <f>830+1380</f>
        <v>2210</v>
      </c>
      <c r="I9" s="5">
        <v>0</v>
      </c>
      <c r="L9" s="10"/>
    </row>
    <row r="10" spans="1:12" ht="71.25" customHeight="1" x14ac:dyDescent="0.35">
      <c r="A10" s="1" t="s">
        <v>131</v>
      </c>
      <c r="B10" s="1" t="s">
        <v>8</v>
      </c>
      <c r="C10" s="3" t="s">
        <v>143</v>
      </c>
      <c r="D10" s="4" t="s">
        <v>141</v>
      </c>
      <c r="E10" s="9" t="s">
        <v>142</v>
      </c>
      <c r="F10" s="5">
        <v>0</v>
      </c>
      <c r="G10" s="5">
        <v>550</v>
      </c>
      <c r="H10" s="5">
        <v>0</v>
      </c>
      <c r="I10" s="5">
        <v>429.75</v>
      </c>
    </row>
    <row r="11" spans="1:12" ht="54" customHeight="1" x14ac:dyDescent="0.35">
      <c r="A11" s="1" t="s">
        <v>52</v>
      </c>
      <c r="B11" s="1" t="s">
        <v>41</v>
      </c>
      <c r="C11" s="3" t="s">
        <v>140</v>
      </c>
      <c r="D11" s="4" t="s">
        <v>18</v>
      </c>
      <c r="E11" s="4" t="s">
        <v>148</v>
      </c>
      <c r="F11" s="5">
        <v>0</v>
      </c>
      <c r="G11" s="5">
        <v>1300</v>
      </c>
      <c r="H11" s="5">
        <v>700</v>
      </c>
      <c r="I11" s="5">
        <v>0</v>
      </c>
      <c r="J11" s="5">
        <v>230</v>
      </c>
    </row>
    <row r="12" spans="1:12" ht="63.5" x14ac:dyDescent="0.35">
      <c r="A12" s="1" t="s">
        <v>131</v>
      </c>
      <c r="B12" s="1" t="s">
        <v>8</v>
      </c>
      <c r="C12" s="3" t="s">
        <v>144</v>
      </c>
      <c r="D12" s="4" t="s">
        <v>145</v>
      </c>
      <c r="E12" s="9" t="s">
        <v>146</v>
      </c>
      <c r="F12" s="5">
        <v>0</v>
      </c>
      <c r="G12" s="5">
        <v>800</v>
      </c>
      <c r="H12" s="5">
        <v>1190</v>
      </c>
      <c r="I12" s="5">
        <v>0</v>
      </c>
    </row>
    <row r="13" spans="1:12" ht="43.5" x14ac:dyDescent="0.35">
      <c r="A13" s="1" t="s">
        <v>110</v>
      </c>
      <c r="B13" s="1" t="s">
        <v>111</v>
      </c>
      <c r="C13" s="3" t="s">
        <v>147</v>
      </c>
      <c r="D13" s="4" t="s">
        <v>26</v>
      </c>
      <c r="E13" s="4" t="s">
        <v>149</v>
      </c>
      <c r="F13" s="5">
        <v>0</v>
      </c>
      <c r="G13" s="5">
        <v>500</v>
      </c>
      <c r="H13" s="5">
        <v>1200</v>
      </c>
      <c r="I13" s="5">
        <v>0</v>
      </c>
      <c r="J13" s="2"/>
    </row>
    <row r="14" spans="1:12" ht="50.25" customHeight="1" x14ac:dyDescent="0.35">
      <c r="A14" s="1" t="s">
        <v>65</v>
      </c>
      <c r="B14" s="1" t="s">
        <v>15</v>
      </c>
      <c r="C14" s="3" t="s">
        <v>150</v>
      </c>
      <c r="D14" s="4" t="s">
        <v>152</v>
      </c>
      <c r="E14" s="4" t="s">
        <v>92</v>
      </c>
      <c r="F14" s="5">
        <v>0</v>
      </c>
      <c r="G14" s="5">
        <v>1200</v>
      </c>
      <c r="H14" s="5">
        <v>1350</v>
      </c>
      <c r="I14" s="5">
        <v>0</v>
      </c>
      <c r="L14" s="10"/>
    </row>
    <row r="15" spans="1:12" ht="29" x14ac:dyDescent="0.35">
      <c r="A15" s="1" t="s">
        <v>154</v>
      </c>
      <c r="B15" s="1" t="s">
        <v>153</v>
      </c>
      <c r="C15" s="3" t="s">
        <v>150</v>
      </c>
      <c r="D15" s="4" t="s">
        <v>152</v>
      </c>
      <c r="E15" s="4" t="s">
        <v>92</v>
      </c>
      <c r="F15" s="5">
        <v>0</v>
      </c>
      <c r="G15" s="5">
        <v>1200</v>
      </c>
      <c r="H15" s="5">
        <f>692.5+585</f>
        <v>1277.5</v>
      </c>
      <c r="I15" s="5">
        <v>0</v>
      </c>
    </row>
    <row r="16" spans="1:12" ht="29" x14ac:dyDescent="0.35">
      <c r="A16" s="1" t="s">
        <v>131</v>
      </c>
      <c r="B16" s="1" t="s">
        <v>8</v>
      </c>
      <c r="C16" s="3" t="s">
        <v>150</v>
      </c>
      <c r="D16" s="4" t="s">
        <v>152</v>
      </c>
      <c r="E16" s="4" t="s">
        <v>92</v>
      </c>
      <c r="F16" s="5">
        <v>0</v>
      </c>
      <c r="G16" s="5">
        <v>1200</v>
      </c>
      <c r="H16" s="5">
        <f>692.5+585</f>
        <v>1277.5</v>
      </c>
      <c r="I16" s="5">
        <v>0</v>
      </c>
    </row>
    <row r="17" spans="1:9" ht="29" x14ac:dyDescent="0.35">
      <c r="A17" s="1" t="s">
        <v>155</v>
      </c>
      <c r="B17" s="1" t="s">
        <v>8</v>
      </c>
      <c r="C17" s="3" t="s">
        <v>150</v>
      </c>
      <c r="D17" s="4" t="s">
        <v>152</v>
      </c>
      <c r="E17" s="4" t="s">
        <v>92</v>
      </c>
      <c r="F17" s="5">
        <v>0</v>
      </c>
      <c r="G17" s="5">
        <v>1200</v>
      </c>
      <c r="H17" s="5">
        <f>692.5+585</f>
        <v>1277.5</v>
      </c>
      <c r="I17" s="5">
        <v>0</v>
      </c>
    </row>
    <row r="18" spans="1:9" ht="29" x14ac:dyDescent="0.35">
      <c r="A18" s="1" t="s">
        <v>156</v>
      </c>
      <c r="B18" s="1" t="s">
        <v>41</v>
      </c>
      <c r="C18" s="3" t="s">
        <v>150</v>
      </c>
      <c r="D18" s="4" t="s">
        <v>152</v>
      </c>
      <c r="E18" s="4" t="s">
        <v>92</v>
      </c>
      <c r="F18" s="5">
        <v>0</v>
      </c>
      <c r="G18" s="5">
        <v>1200</v>
      </c>
      <c r="H18" s="5">
        <f>692.5+585</f>
        <v>1277.5</v>
      </c>
      <c r="I18" s="5">
        <v>0</v>
      </c>
    </row>
    <row r="19" spans="1:9" ht="29" x14ac:dyDescent="0.35">
      <c r="A19" s="1" t="s">
        <v>158</v>
      </c>
      <c r="B19" s="1" t="s">
        <v>157</v>
      </c>
      <c r="C19" s="3" t="s">
        <v>150</v>
      </c>
      <c r="D19" s="4" t="s">
        <v>152</v>
      </c>
      <c r="E19" s="4" t="s">
        <v>92</v>
      </c>
      <c r="F19" s="5">
        <v>0</v>
      </c>
      <c r="G19" s="5">
        <v>500</v>
      </c>
      <c r="H19" s="5">
        <v>970</v>
      </c>
      <c r="I19" s="5">
        <v>0</v>
      </c>
    </row>
    <row r="20" spans="1:9" ht="29" x14ac:dyDescent="0.35">
      <c r="A20" s="1" t="s">
        <v>185</v>
      </c>
      <c r="B20" s="1" t="s">
        <v>41</v>
      </c>
      <c r="C20" s="3" t="s">
        <v>150</v>
      </c>
      <c r="D20" s="4" t="s">
        <v>152</v>
      </c>
      <c r="E20" s="4" t="s">
        <v>92</v>
      </c>
      <c r="F20" s="5">
        <v>0</v>
      </c>
      <c r="G20" s="5">
        <v>500</v>
      </c>
      <c r="H20" s="5">
        <f>530+730</f>
        <v>1260</v>
      </c>
      <c r="I20" s="5">
        <v>0</v>
      </c>
    </row>
    <row r="21" spans="1:9" ht="63.5" x14ac:dyDescent="0.35">
      <c r="A21" s="1" t="s">
        <v>163</v>
      </c>
      <c r="B21" s="1" t="s">
        <v>164</v>
      </c>
      <c r="C21" s="3">
        <v>43280</v>
      </c>
      <c r="D21" s="4" t="s">
        <v>165</v>
      </c>
      <c r="E21" s="9" t="s">
        <v>162</v>
      </c>
      <c r="F21" s="5">
        <v>50</v>
      </c>
      <c r="G21" s="5">
        <v>0</v>
      </c>
      <c r="H21" s="5">
        <v>940</v>
      </c>
      <c r="I21" s="5">
        <v>0</v>
      </c>
    </row>
  </sheetData>
  <mergeCells count="3">
    <mergeCell ref="A1:H1"/>
    <mergeCell ref="A2:H2"/>
    <mergeCell ref="A3:H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8"/>
  <sheetViews>
    <sheetView workbookViewId="0">
      <selection activeCell="A8" sqref="A8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42.453125" customWidth="1"/>
    <col min="6" max="6" width="18.26953125" customWidth="1"/>
    <col min="7" max="7" width="14.7265625" bestFit="1" customWidth="1"/>
    <col min="8" max="8" width="16.81640625" customWidth="1"/>
    <col min="9" max="9" width="13.26953125" customWidth="1"/>
    <col min="10" max="10" width="12.81640625" hidden="1" customWidth="1"/>
    <col min="11" max="11" width="0" hidden="1" customWidth="1"/>
    <col min="12" max="12" width="9.54296875" bestFit="1" customWidth="1"/>
  </cols>
  <sheetData>
    <row r="1" spans="1:10" ht="15.5" x14ac:dyDescent="0.35">
      <c r="A1" s="100" t="s">
        <v>0</v>
      </c>
      <c r="B1" s="100"/>
      <c r="C1" s="100"/>
      <c r="D1" s="100"/>
      <c r="E1" s="100"/>
      <c r="F1" s="100"/>
      <c r="G1" s="100"/>
      <c r="H1" s="100"/>
    </row>
    <row r="2" spans="1:10" ht="15.5" x14ac:dyDescent="0.35">
      <c r="A2" s="100" t="s">
        <v>7</v>
      </c>
      <c r="B2" s="100"/>
      <c r="C2" s="100"/>
      <c r="D2" s="100"/>
      <c r="E2" s="100"/>
      <c r="F2" s="100"/>
      <c r="G2" s="100"/>
      <c r="H2" s="100"/>
    </row>
    <row r="3" spans="1:10" ht="15.5" x14ac:dyDescent="0.35">
      <c r="A3" s="100" t="s">
        <v>159</v>
      </c>
      <c r="B3" s="100"/>
      <c r="C3" s="100"/>
      <c r="D3" s="100"/>
      <c r="E3" s="100"/>
      <c r="F3" s="100"/>
      <c r="G3" s="100"/>
      <c r="H3" s="100"/>
    </row>
    <row r="4" spans="1:10" ht="15.5" x14ac:dyDescent="0.35">
      <c r="A4" s="7"/>
      <c r="B4" s="7"/>
      <c r="C4" s="7"/>
      <c r="D4" s="7"/>
      <c r="E4" s="7"/>
      <c r="F4" s="7"/>
      <c r="G4" s="7"/>
      <c r="H4" s="7"/>
    </row>
    <row r="5" spans="1:10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10</v>
      </c>
      <c r="I5" s="11" t="s">
        <v>191</v>
      </c>
      <c r="J5" s="2" t="s">
        <v>100</v>
      </c>
    </row>
    <row r="6" spans="1:10" ht="63.5" x14ac:dyDescent="0.35">
      <c r="A6" s="1" t="s">
        <v>131</v>
      </c>
      <c r="B6" s="1" t="s">
        <v>8</v>
      </c>
      <c r="C6" s="3" t="s">
        <v>160</v>
      </c>
      <c r="D6" s="4" t="s">
        <v>38</v>
      </c>
      <c r="E6" s="9" t="s">
        <v>161</v>
      </c>
      <c r="F6" s="13">
        <v>0</v>
      </c>
      <c r="G6" s="5">
        <v>550</v>
      </c>
      <c r="H6" s="5">
        <v>790</v>
      </c>
      <c r="I6" s="13">
        <v>0</v>
      </c>
    </row>
    <row r="7" spans="1:10" ht="63.5" x14ac:dyDescent="0.35">
      <c r="A7" s="1" t="s">
        <v>131</v>
      </c>
      <c r="B7" s="1" t="s">
        <v>8</v>
      </c>
      <c r="C7" s="3" t="s">
        <v>166</v>
      </c>
      <c r="D7" s="4" t="s">
        <v>167</v>
      </c>
      <c r="E7" s="9" t="s">
        <v>168</v>
      </c>
      <c r="F7" s="13">
        <v>0</v>
      </c>
      <c r="G7" s="5">
        <v>1050</v>
      </c>
      <c r="H7" s="5">
        <v>690</v>
      </c>
      <c r="I7" s="13">
        <v>0</v>
      </c>
    </row>
    <row r="8" spans="1:10" ht="81" customHeight="1" x14ac:dyDescent="0.35">
      <c r="A8" s="1" t="s">
        <v>62</v>
      </c>
      <c r="B8" s="1" t="s">
        <v>13</v>
      </c>
      <c r="C8" s="3">
        <v>43308</v>
      </c>
      <c r="D8" s="4" t="s">
        <v>18</v>
      </c>
      <c r="E8" s="9" t="s">
        <v>178</v>
      </c>
      <c r="F8" s="13">
        <v>0</v>
      </c>
      <c r="G8" s="5">
        <v>500</v>
      </c>
      <c r="H8" s="5">
        <v>1710</v>
      </c>
      <c r="I8" s="13">
        <v>0</v>
      </c>
      <c r="J8" s="5">
        <v>0</v>
      </c>
    </row>
  </sheetData>
  <mergeCells count="3">
    <mergeCell ref="A1:H1"/>
    <mergeCell ref="A2:H2"/>
    <mergeCell ref="A3:H3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15"/>
  <sheetViews>
    <sheetView topLeftCell="A10" workbookViewId="0">
      <selection activeCell="A11" sqref="A11:B11"/>
    </sheetView>
  </sheetViews>
  <sheetFormatPr defaultRowHeight="14.5" x14ac:dyDescent="0.35"/>
  <cols>
    <col min="1" max="1" width="30.81640625" bestFit="1" customWidth="1"/>
    <col min="2" max="2" width="45.453125" bestFit="1" customWidth="1"/>
    <col min="3" max="3" width="17.81640625" bestFit="1" customWidth="1"/>
    <col min="4" max="4" width="23.1796875" bestFit="1" customWidth="1"/>
    <col min="5" max="5" width="49.26953125" bestFit="1" customWidth="1"/>
    <col min="6" max="6" width="15.453125" customWidth="1"/>
    <col min="7" max="7" width="10.54296875" customWidth="1"/>
    <col min="8" max="8" width="11" bestFit="1" customWidth="1"/>
    <col min="9" max="9" width="12.453125" bestFit="1" customWidth="1"/>
    <col min="10" max="10" width="12.81640625" hidden="1" customWidth="1"/>
    <col min="11" max="11" width="3.7265625" customWidth="1"/>
    <col min="12" max="12" width="9.54296875" bestFit="1" customWidth="1"/>
  </cols>
  <sheetData>
    <row r="1" spans="1:13" ht="15.5" x14ac:dyDescent="0.35">
      <c r="A1" s="100" t="s">
        <v>0</v>
      </c>
      <c r="B1" s="100"/>
      <c r="C1" s="100"/>
      <c r="D1" s="100"/>
      <c r="E1" s="100"/>
      <c r="F1" s="100"/>
      <c r="G1" s="100"/>
      <c r="H1" s="100"/>
    </row>
    <row r="2" spans="1:13" ht="15.5" x14ac:dyDescent="0.35">
      <c r="A2" s="100" t="s">
        <v>7</v>
      </c>
      <c r="B2" s="100"/>
      <c r="C2" s="100"/>
      <c r="D2" s="100"/>
      <c r="E2" s="100"/>
      <c r="F2" s="100"/>
      <c r="G2" s="100"/>
      <c r="H2" s="100"/>
    </row>
    <row r="3" spans="1:13" ht="15.5" x14ac:dyDescent="0.35">
      <c r="A3" s="100" t="s">
        <v>169</v>
      </c>
      <c r="B3" s="100"/>
      <c r="C3" s="100"/>
      <c r="D3" s="100"/>
      <c r="E3" s="100"/>
      <c r="F3" s="100"/>
      <c r="G3" s="100"/>
      <c r="H3" s="100"/>
    </row>
    <row r="4" spans="1:13" ht="15.5" x14ac:dyDescent="0.35">
      <c r="A4" s="7"/>
      <c r="B4" s="7"/>
      <c r="C4" s="7"/>
      <c r="D4" s="7"/>
      <c r="E4" s="7"/>
      <c r="F4" s="7"/>
      <c r="G4" s="7"/>
      <c r="H4" s="7"/>
    </row>
    <row r="5" spans="1:13" ht="57" customHeight="1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  <c r="J5" s="2" t="s">
        <v>100</v>
      </c>
    </row>
    <row r="6" spans="1:13" ht="84.75" customHeight="1" x14ac:dyDescent="0.35">
      <c r="A6" s="1" t="s">
        <v>131</v>
      </c>
      <c r="B6" s="1" t="s">
        <v>8</v>
      </c>
      <c r="C6" s="3">
        <v>43319</v>
      </c>
      <c r="D6" s="4" t="s">
        <v>36</v>
      </c>
      <c r="E6" s="9" t="s">
        <v>179</v>
      </c>
      <c r="F6" s="5">
        <v>50</v>
      </c>
      <c r="G6" s="13">
        <v>0</v>
      </c>
      <c r="H6" s="13">
        <v>0</v>
      </c>
      <c r="I6" s="5">
        <v>68.34</v>
      </c>
    </row>
    <row r="7" spans="1:13" ht="90" customHeight="1" x14ac:dyDescent="0.35">
      <c r="A7" s="1" t="s">
        <v>62</v>
      </c>
      <c r="B7" s="1" t="s">
        <v>13</v>
      </c>
      <c r="C7" s="3">
        <v>43328</v>
      </c>
      <c r="D7" s="4" t="s">
        <v>165</v>
      </c>
      <c r="E7" s="9" t="s">
        <v>184</v>
      </c>
      <c r="F7" s="5">
        <v>50</v>
      </c>
      <c r="G7" s="13">
        <v>0</v>
      </c>
      <c r="H7" s="5">
        <v>1475</v>
      </c>
      <c r="I7" s="14">
        <v>0</v>
      </c>
      <c r="J7" s="5">
        <v>0</v>
      </c>
    </row>
    <row r="8" spans="1:13" ht="82.5" customHeight="1" x14ac:dyDescent="0.35">
      <c r="A8" s="1" t="s">
        <v>110</v>
      </c>
      <c r="B8" s="1" t="s">
        <v>111</v>
      </c>
      <c r="C8" s="3">
        <v>43328</v>
      </c>
      <c r="D8" s="4" t="s">
        <v>165</v>
      </c>
      <c r="E8" s="9" t="s">
        <v>180</v>
      </c>
      <c r="F8" s="5">
        <v>50</v>
      </c>
      <c r="G8" s="13">
        <v>0</v>
      </c>
      <c r="H8" s="5">
        <v>1475</v>
      </c>
      <c r="I8" s="14">
        <v>0</v>
      </c>
      <c r="J8" s="2"/>
    </row>
    <row r="9" spans="1:13" ht="60.75" customHeight="1" x14ac:dyDescent="0.35">
      <c r="A9" s="1" t="s">
        <v>171</v>
      </c>
      <c r="B9" s="1" t="s">
        <v>172</v>
      </c>
      <c r="C9" s="3" t="s">
        <v>170</v>
      </c>
      <c r="D9" s="4" t="s">
        <v>18</v>
      </c>
      <c r="E9" s="9" t="s">
        <v>181</v>
      </c>
      <c r="F9" s="13">
        <v>0</v>
      </c>
      <c r="G9" s="5">
        <v>1300</v>
      </c>
      <c r="H9" s="5">
        <f>260+500</f>
        <v>760</v>
      </c>
      <c r="I9" s="13">
        <v>0</v>
      </c>
    </row>
    <row r="10" spans="1:13" ht="52.5" customHeight="1" x14ac:dyDescent="0.35">
      <c r="A10" s="1" t="s">
        <v>173</v>
      </c>
      <c r="B10" s="1" t="s">
        <v>157</v>
      </c>
      <c r="C10" s="3" t="s">
        <v>170</v>
      </c>
      <c r="D10" s="4" t="s">
        <v>18</v>
      </c>
      <c r="E10" s="9" t="s">
        <v>181</v>
      </c>
      <c r="F10" s="13">
        <v>0</v>
      </c>
      <c r="G10" s="5">
        <v>1300</v>
      </c>
      <c r="H10" s="5">
        <f>330+260</f>
        <v>590</v>
      </c>
      <c r="I10" s="13">
        <v>0</v>
      </c>
      <c r="M10" s="9"/>
    </row>
    <row r="11" spans="1:13" ht="54.75" customHeight="1" x14ac:dyDescent="0.35">
      <c r="A11" s="1" t="s">
        <v>65</v>
      </c>
      <c r="B11" s="1" t="s">
        <v>15</v>
      </c>
      <c r="C11" s="3" t="s">
        <v>174</v>
      </c>
      <c r="D11" s="4" t="s">
        <v>175</v>
      </c>
      <c r="E11" s="9" t="s">
        <v>182</v>
      </c>
      <c r="F11" s="13">
        <v>0</v>
      </c>
      <c r="G11" s="5">
        <v>900</v>
      </c>
      <c r="H11" s="5">
        <v>610</v>
      </c>
      <c r="I11" s="13">
        <v>0</v>
      </c>
    </row>
    <row r="12" spans="1:13" ht="39" customHeight="1" x14ac:dyDescent="0.35">
      <c r="A12" s="1" t="s">
        <v>62</v>
      </c>
      <c r="B12" s="1" t="s">
        <v>13</v>
      </c>
      <c r="C12" s="3">
        <v>43335</v>
      </c>
      <c r="D12" s="4" t="s">
        <v>183</v>
      </c>
      <c r="E12" s="9" t="s">
        <v>186</v>
      </c>
      <c r="F12" s="5">
        <v>50</v>
      </c>
      <c r="G12" s="13">
        <v>0</v>
      </c>
      <c r="H12" s="13">
        <v>0</v>
      </c>
      <c r="I12" s="12" t="s">
        <v>193</v>
      </c>
    </row>
    <row r="13" spans="1:13" ht="42" customHeight="1" x14ac:dyDescent="0.35">
      <c r="A13" s="1" t="s">
        <v>110</v>
      </c>
      <c r="B13" s="1" t="s">
        <v>111</v>
      </c>
      <c r="C13" s="3">
        <v>43335</v>
      </c>
      <c r="D13" s="4" t="s">
        <v>183</v>
      </c>
      <c r="E13" s="9" t="s">
        <v>186</v>
      </c>
      <c r="F13" s="5">
        <v>50</v>
      </c>
      <c r="G13" s="13">
        <v>0</v>
      </c>
      <c r="H13" s="13">
        <v>0</v>
      </c>
      <c r="I13" s="12" t="s">
        <v>193</v>
      </c>
    </row>
    <row r="14" spans="1:13" ht="57" customHeight="1" x14ac:dyDescent="0.35">
      <c r="A14" s="1" t="s">
        <v>185</v>
      </c>
      <c r="B14" s="1" t="s">
        <v>41</v>
      </c>
      <c r="C14" s="3">
        <v>43336</v>
      </c>
      <c r="D14" s="4" t="s">
        <v>18</v>
      </c>
      <c r="E14" s="4" t="s">
        <v>188</v>
      </c>
      <c r="F14" s="13">
        <v>0</v>
      </c>
      <c r="G14" s="5">
        <v>500</v>
      </c>
      <c r="H14" s="5">
        <v>960</v>
      </c>
      <c r="I14" s="5">
        <v>0</v>
      </c>
    </row>
    <row r="15" spans="1:13" ht="43.5" x14ac:dyDescent="0.35">
      <c r="A15" s="1" t="s">
        <v>187</v>
      </c>
      <c r="B15" s="1" t="s">
        <v>157</v>
      </c>
      <c r="C15" s="3">
        <v>43336</v>
      </c>
      <c r="D15" s="4" t="s">
        <v>18</v>
      </c>
      <c r="E15" s="4" t="s">
        <v>188</v>
      </c>
      <c r="F15" s="13">
        <v>0</v>
      </c>
      <c r="G15" s="5">
        <v>500</v>
      </c>
      <c r="H15" s="5">
        <v>989</v>
      </c>
      <c r="I15" s="5">
        <v>0</v>
      </c>
    </row>
  </sheetData>
  <mergeCells count="3">
    <mergeCell ref="A1:H1"/>
    <mergeCell ref="A2:H2"/>
    <mergeCell ref="A3:H3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17"/>
  <sheetViews>
    <sheetView topLeftCell="A11" workbookViewId="0">
      <selection activeCell="A5" sqref="A5"/>
    </sheetView>
  </sheetViews>
  <sheetFormatPr defaultRowHeight="14.5" x14ac:dyDescent="0.35"/>
  <cols>
    <col min="1" max="1" width="30.81640625" bestFit="1" customWidth="1"/>
    <col min="2" max="2" width="45.453125" bestFit="1" customWidth="1"/>
    <col min="3" max="3" width="17.81640625" bestFit="1" customWidth="1"/>
    <col min="4" max="4" width="23.1796875" bestFit="1" customWidth="1"/>
    <col min="5" max="5" width="49.26953125" bestFit="1" customWidth="1"/>
    <col min="6" max="6" width="15.453125" customWidth="1"/>
    <col min="7" max="7" width="11.81640625" customWidth="1"/>
    <col min="8" max="8" width="11" bestFit="1" customWidth="1"/>
    <col min="9" max="9" width="12.453125" bestFit="1" customWidth="1"/>
    <col min="10" max="10" width="12.81640625" hidden="1" customWidth="1"/>
    <col min="11" max="11" width="3.7265625" customWidth="1"/>
    <col min="12" max="12" width="9.54296875" bestFit="1" customWidth="1"/>
  </cols>
  <sheetData>
    <row r="1" spans="1:10" ht="15.5" x14ac:dyDescent="0.35">
      <c r="A1" s="100" t="s">
        <v>0</v>
      </c>
      <c r="B1" s="100"/>
      <c r="C1" s="100"/>
      <c r="D1" s="100"/>
      <c r="E1" s="100"/>
      <c r="F1" s="100"/>
      <c r="G1" s="100"/>
      <c r="H1" s="100"/>
    </row>
    <row r="2" spans="1:10" ht="15.5" x14ac:dyDescent="0.35">
      <c r="A2" s="100" t="s">
        <v>7</v>
      </c>
      <c r="B2" s="100"/>
      <c r="C2" s="100"/>
      <c r="D2" s="100"/>
      <c r="E2" s="100"/>
      <c r="F2" s="100"/>
      <c r="G2" s="100"/>
      <c r="H2" s="100"/>
    </row>
    <row r="3" spans="1:10" ht="15.5" x14ac:dyDescent="0.35">
      <c r="A3" s="100" t="s">
        <v>194</v>
      </c>
      <c r="B3" s="100"/>
      <c r="C3" s="100"/>
      <c r="D3" s="100"/>
      <c r="E3" s="100"/>
      <c r="F3" s="100"/>
      <c r="G3" s="100"/>
      <c r="H3" s="100"/>
    </row>
    <row r="4" spans="1:10" ht="15.5" x14ac:dyDescent="0.35">
      <c r="A4" s="7"/>
      <c r="B4" s="7"/>
      <c r="C4" s="7"/>
      <c r="D4" s="7"/>
      <c r="E4" s="7"/>
      <c r="F4" s="7"/>
      <c r="G4" s="7"/>
      <c r="H4" s="7"/>
    </row>
    <row r="5" spans="1:10" ht="57" customHeight="1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  <c r="J5" s="2" t="s">
        <v>100</v>
      </c>
    </row>
    <row r="6" spans="1:10" ht="90" customHeight="1" x14ac:dyDescent="0.35">
      <c r="A6" s="1" t="s">
        <v>62</v>
      </c>
      <c r="B6" s="1" t="s">
        <v>13</v>
      </c>
      <c r="C6" s="3">
        <v>43346</v>
      </c>
      <c r="D6" s="4" t="s">
        <v>38</v>
      </c>
      <c r="E6" s="9" t="s">
        <v>216</v>
      </c>
      <c r="F6" s="5">
        <v>50</v>
      </c>
      <c r="G6" s="13">
        <v>0</v>
      </c>
      <c r="H6" s="13">
        <v>0</v>
      </c>
      <c r="I6" s="14">
        <v>0</v>
      </c>
      <c r="J6" s="5">
        <v>0</v>
      </c>
    </row>
    <row r="7" spans="1:10" ht="90" customHeight="1" x14ac:dyDescent="0.35">
      <c r="A7" s="1" t="s">
        <v>110</v>
      </c>
      <c r="B7" s="1" t="s">
        <v>111</v>
      </c>
      <c r="C7" s="3">
        <v>43346</v>
      </c>
      <c r="D7" s="4" t="s">
        <v>38</v>
      </c>
      <c r="E7" s="9" t="s">
        <v>215</v>
      </c>
      <c r="F7" s="5">
        <v>50</v>
      </c>
      <c r="G7" s="13">
        <v>0</v>
      </c>
      <c r="H7" s="13">
        <v>0</v>
      </c>
      <c r="I7" s="14">
        <v>0</v>
      </c>
      <c r="J7" s="5"/>
    </row>
    <row r="8" spans="1:10" ht="63" customHeight="1" x14ac:dyDescent="0.35">
      <c r="A8" s="1" t="s">
        <v>195</v>
      </c>
      <c r="B8" s="1" t="s">
        <v>197</v>
      </c>
      <c r="C8" s="3" t="s">
        <v>196</v>
      </c>
      <c r="D8" s="4" t="s">
        <v>22</v>
      </c>
      <c r="E8" s="9" t="s">
        <v>214</v>
      </c>
      <c r="F8" s="13">
        <v>0</v>
      </c>
      <c r="G8" s="5">
        <v>900</v>
      </c>
      <c r="H8" s="5">
        <v>820</v>
      </c>
      <c r="I8" s="14">
        <v>0</v>
      </c>
      <c r="J8" s="5"/>
    </row>
    <row r="9" spans="1:10" ht="61.5" customHeight="1" x14ac:dyDescent="0.35">
      <c r="A9" s="1" t="s">
        <v>106</v>
      </c>
      <c r="B9" s="1" t="s">
        <v>107</v>
      </c>
      <c r="C9" s="3" t="s">
        <v>198</v>
      </c>
      <c r="D9" s="4" t="s">
        <v>26</v>
      </c>
      <c r="E9" s="9" t="s">
        <v>213</v>
      </c>
      <c r="F9" s="13">
        <v>0</v>
      </c>
      <c r="G9" s="5">
        <v>1300</v>
      </c>
      <c r="H9" s="5">
        <v>560</v>
      </c>
      <c r="I9" s="14">
        <v>0</v>
      </c>
      <c r="J9" s="5"/>
    </row>
    <row r="10" spans="1:10" ht="69" customHeight="1" x14ac:dyDescent="0.35">
      <c r="A10" s="1" t="s">
        <v>110</v>
      </c>
      <c r="B10" s="1" t="s">
        <v>111</v>
      </c>
      <c r="C10" s="3" t="s">
        <v>198</v>
      </c>
      <c r="D10" s="4" t="s">
        <v>26</v>
      </c>
      <c r="E10" s="9" t="s">
        <v>213</v>
      </c>
      <c r="F10" s="13">
        <v>0</v>
      </c>
      <c r="G10" s="5">
        <v>1300</v>
      </c>
      <c r="H10" s="5">
        <v>560</v>
      </c>
      <c r="I10" s="14">
        <v>0</v>
      </c>
      <c r="J10" s="5"/>
    </row>
    <row r="11" spans="1:10" ht="73.5" customHeight="1" x14ac:dyDescent="0.35">
      <c r="A11" s="1" t="s">
        <v>65</v>
      </c>
      <c r="B11" s="1" t="s">
        <v>15</v>
      </c>
      <c r="C11" s="3" t="s">
        <v>198</v>
      </c>
      <c r="D11" s="4" t="s">
        <v>26</v>
      </c>
      <c r="E11" s="9" t="s">
        <v>213</v>
      </c>
      <c r="F11" s="13">
        <v>0</v>
      </c>
      <c r="G11" s="5">
        <v>1300</v>
      </c>
      <c r="H11" s="5">
        <v>560</v>
      </c>
      <c r="I11" s="14">
        <v>0</v>
      </c>
      <c r="J11" s="5"/>
    </row>
    <row r="12" spans="1:10" ht="57" customHeight="1" x14ac:dyDescent="0.35">
      <c r="A12" s="1" t="s">
        <v>65</v>
      </c>
      <c r="B12" s="1" t="s">
        <v>15</v>
      </c>
      <c r="C12" s="3" t="s">
        <v>199</v>
      </c>
      <c r="D12" s="4" t="s">
        <v>152</v>
      </c>
      <c r="E12" s="9" t="s">
        <v>207</v>
      </c>
      <c r="F12" s="13">
        <v>0</v>
      </c>
      <c r="G12" s="5">
        <v>900</v>
      </c>
      <c r="H12" s="5">
        <f>1390+218</f>
        <v>1608</v>
      </c>
      <c r="I12" s="14">
        <v>0</v>
      </c>
      <c r="J12" s="5"/>
    </row>
    <row r="13" spans="1:10" ht="48.75" customHeight="1" x14ac:dyDescent="0.35">
      <c r="A13" s="1" t="s">
        <v>131</v>
      </c>
      <c r="B13" s="1" t="s">
        <v>8</v>
      </c>
      <c r="C13" s="3" t="s">
        <v>200</v>
      </c>
      <c r="D13" s="4" t="s">
        <v>152</v>
      </c>
      <c r="E13" s="9" t="s">
        <v>209</v>
      </c>
      <c r="F13" s="13">
        <v>0</v>
      </c>
      <c r="G13" s="5">
        <v>2500</v>
      </c>
      <c r="H13" s="5">
        <v>2090</v>
      </c>
      <c r="I13" s="14">
        <v>0</v>
      </c>
      <c r="J13" s="5"/>
    </row>
    <row r="14" spans="1:10" ht="59.25" customHeight="1" x14ac:dyDescent="0.35">
      <c r="A14" s="1" t="s">
        <v>201</v>
      </c>
      <c r="B14" s="1" t="s">
        <v>202</v>
      </c>
      <c r="C14" s="3" t="s">
        <v>200</v>
      </c>
      <c r="D14" s="4" t="s">
        <v>152</v>
      </c>
      <c r="E14" s="9" t="s">
        <v>209</v>
      </c>
      <c r="F14" s="13">
        <v>0</v>
      </c>
      <c r="G14" s="5">
        <v>2500</v>
      </c>
      <c r="H14" s="5">
        <v>2090</v>
      </c>
      <c r="I14" s="14">
        <v>0</v>
      </c>
      <c r="J14" s="5"/>
    </row>
    <row r="15" spans="1:10" ht="42.75" customHeight="1" x14ac:dyDescent="0.35">
      <c r="A15" s="1" t="s">
        <v>206</v>
      </c>
      <c r="B15" s="1" t="s">
        <v>41</v>
      </c>
      <c r="C15" s="3" t="s">
        <v>203</v>
      </c>
      <c r="D15" s="4" t="s">
        <v>152</v>
      </c>
      <c r="E15" s="9" t="s">
        <v>208</v>
      </c>
      <c r="F15" s="13">
        <v>0</v>
      </c>
      <c r="G15" s="5">
        <v>1300</v>
      </c>
      <c r="H15" s="5">
        <v>1750</v>
      </c>
      <c r="I15" s="14">
        <v>0</v>
      </c>
      <c r="J15" s="5"/>
    </row>
    <row r="16" spans="1:10" ht="57" customHeight="1" x14ac:dyDescent="0.35">
      <c r="A16" s="1" t="s">
        <v>62</v>
      </c>
      <c r="B16" s="1" t="s">
        <v>13</v>
      </c>
      <c r="C16" s="3" t="s">
        <v>203</v>
      </c>
      <c r="D16" s="4" t="s">
        <v>204</v>
      </c>
      <c r="E16" s="9" t="s">
        <v>205</v>
      </c>
      <c r="F16" s="13">
        <v>0</v>
      </c>
      <c r="G16" s="5">
        <v>900</v>
      </c>
      <c r="H16" s="5">
        <v>1670</v>
      </c>
      <c r="I16" s="14">
        <v>0</v>
      </c>
      <c r="J16" s="5"/>
    </row>
    <row r="17" spans="1:10" ht="51.75" customHeight="1" x14ac:dyDescent="0.35">
      <c r="A17" s="1" t="s">
        <v>65</v>
      </c>
      <c r="B17" s="1" t="s">
        <v>15</v>
      </c>
      <c r="C17" s="3" t="s">
        <v>203</v>
      </c>
      <c r="D17" s="4" t="s">
        <v>204</v>
      </c>
      <c r="E17" s="9" t="s">
        <v>205</v>
      </c>
      <c r="F17" s="13">
        <v>0</v>
      </c>
      <c r="G17" s="5">
        <v>900</v>
      </c>
      <c r="H17" s="5">
        <v>1470</v>
      </c>
      <c r="I17" s="14">
        <v>0</v>
      </c>
      <c r="J17" s="5"/>
    </row>
  </sheetData>
  <mergeCells count="3">
    <mergeCell ref="A1:H1"/>
    <mergeCell ref="A2:H2"/>
    <mergeCell ref="A3:H3"/>
  </mergeCell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8"/>
  <sheetViews>
    <sheetView workbookViewId="0">
      <selection activeCell="A8" sqref="A8"/>
    </sheetView>
  </sheetViews>
  <sheetFormatPr defaultRowHeight="14.5" x14ac:dyDescent="0.35"/>
  <cols>
    <col min="1" max="1" width="30.81640625" bestFit="1" customWidth="1"/>
    <col min="2" max="2" width="45.453125" bestFit="1" customWidth="1"/>
    <col min="3" max="3" width="17.81640625" bestFit="1" customWidth="1"/>
    <col min="4" max="4" width="23.1796875" bestFit="1" customWidth="1"/>
    <col min="5" max="5" width="49.26953125" bestFit="1" customWidth="1"/>
    <col min="6" max="6" width="15.453125" customWidth="1"/>
    <col min="7" max="7" width="11.81640625" customWidth="1"/>
    <col min="8" max="8" width="11" bestFit="1" customWidth="1"/>
    <col min="9" max="9" width="12.453125" bestFit="1" customWidth="1"/>
    <col min="10" max="10" width="12.81640625" hidden="1" customWidth="1"/>
    <col min="11" max="11" width="3.7265625" customWidth="1"/>
    <col min="12" max="12" width="9.54296875" bestFit="1" customWidth="1"/>
  </cols>
  <sheetData>
    <row r="1" spans="1:10" ht="15.5" x14ac:dyDescent="0.35">
      <c r="A1" s="100" t="s">
        <v>0</v>
      </c>
      <c r="B1" s="100"/>
      <c r="C1" s="100"/>
      <c r="D1" s="100"/>
      <c r="E1" s="100"/>
      <c r="F1" s="100"/>
      <c r="G1" s="100"/>
      <c r="H1" s="100"/>
    </row>
    <row r="2" spans="1:10" ht="15.5" x14ac:dyDescent="0.35">
      <c r="A2" s="100" t="s">
        <v>7</v>
      </c>
      <c r="B2" s="100"/>
      <c r="C2" s="100"/>
      <c r="D2" s="100"/>
      <c r="E2" s="100"/>
      <c r="F2" s="100"/>
      <c r="G2" s="100"/>
      <c r="H2" s="100"/>
    </row>
    <row r="3" spans="1:10" ht="15.5" x14ac:dyDescent="0.35">
      <c r="A3" s="100" t="s">
        <v>210</v>
      </c>
      <c r="B3" s="100"/>
      <c r="C3" s="100"/>
      <c r="D3" s="100"/>
      <c r="E3" s="100"/>
      <c r="F3" s="100"/>
      <c r="G3" s="100"/>
      <c r="H3" s="100"/>
    </row>
    <row r="4" spans="1:10" ht="15.5" x14ac:dyDescent="0.35">
      <c r="A4" s="7"/>
      <c r="B4" s="7"/>
      <c r="C4" s="7"/>
      <c r="D4" s="7"/>
      <c r="E4" s="7"/>
      <c r="F4" s="7"/>
      <c r="G4" s="7"/>
      <c r="H4" s="7"/>
    </row>
    <row r="5" spans="1:10" ht="57" customHeight="1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  <c r="J5" s="2" t="s">
        <v>100</v>
      </c>
    </row>
    <row r="6" spans="1:10" ht="90" customHeight="1" x14ac:dyDescent="0.35">
      <c r="A6" s="1" t="s">
        <v>62</v>
      </c>
      <c r="B6" s="1" t="s">
        <v>13</v>
      </c>
      <c r="C6" s="3">
        <v>43377</v>
      </c>
      <c r="D6" s="4" t="s">
        <v>126</v>
      </c>
      <c r="E6" s="9" t="s">
        <v>217</v>
      </c>
      <c r="F6" s="5">
        <v>50</v>
      </c>
      <c r="G6" s="13">
        <v>0</v>
      </c>
      <c r="H6" s="13">
        <v>0</v>
      </c>
      <c r="I6" s="14">
        <v>0</v>
      </c>
      <c r="J6" s="5">
        <v>0</v>
      </c>
    </row>
    <row r="7" spans="1:10" ht="77.25" customHeight="1" x14ac:dyDescent="0.35">
      <c r="A7" s="1" t="s">
        <v>65</v>
      </c>
      <c r="B7" s="1" t="s">
        <v>15</v>
      </c>
      <c r="C7" s="3">
        <v>43377</v>
      </c>
      <c r="D7" s="4" t="s">
        <v>126</v>
      </c>
      <c r="E7" s="9" t="s">
        <v>218</v>
      </c>
      <c r="F7" s="5">
        <v>50</v>
      </c>
      <c r="G7" s="13">
        <v>0</v>
      </c>
      <c r="H7" s="13">
        <v>0</v>
      </c>
      <c r="I7" s="14">
        <v>0</v>
      </c>
      <c r="J7" s="5"/>
    </row>
    <row r="8" spans="1:10" ht="90" customHeight="1" x14ac:dyDescent="0.35">
      <c r="A8" s="1" t="s">
        <v>131</v>
      </c>
      <c r="B8" s="1" t="s">
        <v>8</v>
      </c>
      <c r="C8" s="3">
        <v>43398</v>
      </c>
      <c r="D8" s="4" t="s">
        <v>212</v>
      </c>
      <c r="E8" s="9" t="s">
        <v>211</v>
      </c>
      <c r="F8" s="13">
        <v>0</v>
      </c>
      <c r="G8" s="5">
        <v>300</v>
      </c>
      <c r="H8" s="5">
        <v>1310</v>
      </c>
      <c r="I8" s="14">
        <v>0</v>
      </c>
      <c r="J8" s="5"/>
    </row>
  </sheetData>
  <mergeCells count="3">
    <mergeCell ref="A1:H1"/>
    <mergeCell ref="A2:H2"/>
    <mergeCell ref="A3:H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workbookViewId="0">
      <selection activeCell="B6" sqref="B6"/>
    </sheetView>
  </sheetViews>
  <sheetFormatPr defaultRowHeight="14.5" x14ac:dyDescent="0.35"/>
  <cols>
    <col min="1" max="1" width="35.1796875" customWidth="1"/>
    <col min="2" max="2" width="40.81640625" customWidth="1"/>
    <col min="3" max="3" width="22.54296875" customWidth="1"/>
    <col min="4" max="4" width="24.81640625" customWidth="1"/>
    <col min="5" max="5" width="42.453125" customWidth="1"/>
    <col min="6" max="6" width="14.7265625" bestFit="1" customWidth="1"/>
    <col min="7" max="7" width="27.453125" customWidth="1"/>
  </cols>
  <sheetData>
    <row r="1" spans="1:7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7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7" ht="15.5" x14ac:dyDescent="0.35">
      <c r="A3" s="100" t="s">
        <v>21</v>
      </c>
      <c r="B3" s="100"/>
      <c r="C3" s="100"/>
      <c r="D3" s="100"/>
      <c r="E3" s="100"/>
      <c r="F3" s="100"/>
      <c r="G3" s="100"/>
    </row>
    <row r="5" spans="1:7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10</v>
      </c>
    </row>
    <row r="6" spans="1:7" ht="60.75" customHeight="1" x14ac:dyDescent="0.35">
      <c r="A6" s="1" t="s">
        <v>12</v>
      </c>
      <c r="B6" s="1" t="s">
        <v>13</v>
      </c>
      <c r="C6" s="3" t="s">
        <v>23</v>
      </c>
      <c r="D6" s="1" t="s">
        <v>22</v>
      </c>
      <c r="E6" s="4" t="s">
        <v>25</v>
      </c>
      <c r="F6" s="5">
        <v>534.11</v>
      </c>
      <c r="G6" s="5">
        <v>1700</v>
      </c>
    </row>
    <row r="8" spans="1:7" ht="25" customHeight="1" x14ac:dyDescent="0.35"/>
    <row r="9" spans="1:7" ht="25" customHeight="1" x14ac:dyDescent="0.35"/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9"/>
  <sheetViews>
    <sheetView topLeftCell="A8" workbookViewId="0">
      <selection activeCell="B11" sqref="B11:B21"/>
    </sheetView>
  </sheetViews>
  <sheetFormatPr defaultRowHeight="14.5" x14ac:dyDescent="0.35"/>
  <cols>
    <col min="1" max="1" width="30.81640625" bestFit="1" customWidth="1"/>
    <col min="2" max="2" width="45.453125" bestFit="1" customWidth="1"/>
    <col min="3" max="3" width="17.81640625" bestFit="1" customWidth="1"/>
    <col min="4" max="4" width="23.1796875" bestFit="1" customWidth="1"/>
    <col min="5" max="5" width="49.26953125" bestFit="1" customWidth="1"/>
    <col min="6" max="6" width="15.453125" customWidth="1"/>
    <col min="7" max="7" width="11.81640625" customWidth="1"/>
    <col min="8" max="8" width="11" bestFit="1" customWidth="1"/>
    <col min="9" max="9" width="12.453125" bestFit="1" customWidth="1"/>
    <col min="10" max="10" width="12.81640625" hidden="1" customWidth="1"/>
    <col min="11" max="11" width="3.7265625" customWidth="1"/>
    <col min="12" max="12" width="9.54296875" bestFit="1" customWidth="1"/>
  </cols>
  <sheetData>
    <row r="1" spans="1:10" ht="15.5" x14ac:dyDescent="0.35">
      <c r="A1" s="100" t="s">
        <v>0</v>
      </c>
      <c r="B1" s="100"/>
      <c r="C1" s="100"/>
      <c r="D1" s="100"/>
      <c r="E1" s="100"/>
      <c r="F1" s="100"/>
      <c r="G1" s="100"/>
      <c r="H1" s="100"/>
    </row>
    <row r="2" spans="1:10" ht="15.5" x14ac:dyDescent="0.35">
      <c r="A2" s="100" t="s">
        <v>7</v>
      </c>
      <c r="B2" s="100"/>
      <c r="C2" s="100"/>
      <c r="D2" s="100"/>
      <c r="E2" s="100"/>
      <c r="F2" s="100"/>
      <c r="G2" s="100"/>
      <c r="H2" s="100"/>
    </row>
    <row r="3" spans="1:10" ht="15.5" x14ac:dyDescent="0.35">
      <c r="A3" s="100" t="s">
        <v>219</v>
      </c>
      <c r="B3" s="100"/>
      <c r="C3" s="100"/>
      <c r="D3" s="100"/>
      <c r="E3" s="100"/>
      <c r="F3" s="100"/>
      <c r="G3" s="100"/>
      <c r="H3" s="100"/>
    </row>
    <row r="4" spans="1:10" ht="15.5" x14ac:dyDescent="0.35">
      <c r="A4" s="7"/>
      <c r="B4" s="7"/>
      <c r="C4" s="7"/>
      <c r="D4" s="7"/>
      <c r="E4" s="7"/>
      <c r="F4" s="7"/>
      <c r="G4" s="7"/>
      <c r="H4" s="7"/>
    </row>
    <row r="5" spans="1:10" ht="57" customHeight="1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  <c r="J5" s="2" t="s">
        <v>100</v>
      </c>
    </row>
    <row r="6" spans="1:10" ht="90" customHeight="1" x14ac:dyDescent="0.35">
      <c r="A6" s="1" t="s">
        <v>62</v>
      </c>
      <c r="B6" s="1" t="s">
        <v>13</v>
      </c>
      <c r="C6" s="3">
        <v>43417</v>
      </c>
      <c r="D6" s="4" t="s">
        <v>220</v>
      </c>
      <c r="E6" s="9" t="s">
        <v>221</v>
      </c>
      <c r="F6" s="5">
        <v>50</v>
      </c>
      <c r="G6" s="13">
        <v>0</v>
      </c>
      <c r="H6" s="13">
        <v>0</v>
      </c>
      <c r="I6" s="14">
        <v>0</v>
      </c>
      <c r="J6" s="5">
        <v>0</v>
      </c>
    </row>
    <row r="7" spans="1:10" ht="77.25" customHeight="1" x14ac:dyDescent="0.35">
      <c r="A7" s="1" t="s">
        <v>110</v>
      </c>
      <c r="B7" s="1" t="s">
        <v>111</v>
      </c>
      <c r="C7" s="3">
        <v>43417</v>
      </c>
      <c r="D7" s="4" t="s">
        <v>220</v>
      </c>
      <c r="E7" s="9" t="s">
        <v>221</v>
      </c>
      <c r="F7" s="5">
        <v>50</v>
      </c>
      <c r="G7" s="13">
        <v>0</v>
      </c>
      <c r="H7" s="13">
        <v>0</v>
      </c>
      <c r="I7" s="14">
        <v>0</v>
      </c>
      <c r="J7" s="5"/>
    </row>
    <row r="8" spans="1:10" ht="90" customHeight="1" x14ac:dyDescent="0.35">
      <c r="A8" s="1" t="s">
        <v>65</v>
      </c>
      <c r="B8" s="1" t="s">
        <v>15</v>
      </c>
      <c r="C8" s="3" t="s">
        <v>224</v>
      </c>
      <c r="D8" s="4" t="s">
        <v>222</v>
      </c>
      <c r="E8" s="9" t="s">
        <v>223</v>
      </c>
      <c r="F8" s="13">
        <v>0</v>
      </c>
      <c r="G8" s="5">
        <v>900</v>
      </c>
      <c r="H8" s="5">
        <v>1135</v>
      </c>
      <c r="I8" s="14">
        <v>0</v>
      </c>
      <c r="J8" s="5"/>
    </row>
    <row r="9" spans="1:10" ht="90" customHeight="1" x14ac:dyDescent="0.35">
      <c r="A9" s="1" t="s">
        <v>131</v>
      </c>
      <c r="B9" s="1" t="s">
        <v>8</v>
      </c>
      <c r="C9" s="3" t="s">
        <v>225</v>
      </c>
      <c r="D9" s="4" t="s">
        <v>66</v>
      </c>
      <c r="E9" s="9" t="s">
        <v>226</v>
      </c>
      <c r="F9" s="13">
        <v>0</v>
      </c>
      <c r="G9" s="5">
        <v>550</v>
      </c>
      <c r="H9" s="5">
        <v>1260</v>
      </c>
      <c r="I9" s="14">
        <v>0</v>
      </c>
      <c r="J9" s="5"/>
    </row>
  </sheetData>
  <mergeCells count="3">
    <mergeCell ref="A1:H1"/>
    <mergeCell ref="A2:H2"/>
    <mergeCell ref="A3:H3"/>
  </mergeCell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7"/>
  <sheetViews>
    <sheetView workbookViewId="0">
      <selection activeCell="D7" sqref="D7"/>
    </sheetView>
  </sheetViews>
  <sheetFormatPr defaultRowHeight="14.5" x14ac:dyDescent="0.35"/>
  <cols>
    <col min="1" max="1" width="30.81640625" bestFit="1" customWidth="1"/>
    <col min="2" max="2" width="45.453125" bestFit="1" customWidth="1"/>
    <col min="3" max="3" width="17.81640625" bestFit="1" customWidth="1"/>
    <col min="4" max="4" width="23.1796875" bestFit="1" customWidth="1"/>
    <col min="5" max="5" width="49.26953125" bestFit="1" customWidth="1"/>
    <col min="6" max="6" width="15.453125" customWidth="1"/>
    <col min="7" max="7" width="11.81640625" customWidth="1"/>
    <col min="8" max="8" width="11" bestFit="1" customWidth="1"/>
    <col min="9" max="9" width="12.453125" bestFit="1" customWidth="1"/>
    <col min="10" max="10" width="12.81640625" hidden="1" customWidth="1"/>
    <col min="11" max="11" width="3.7265625" customWidth="1"/>
    <col min="12" max="12" width="9.54296875" bestFit="1" customWidth="1"/>
  </cols>
  <sheetData>
    <row r="1" spans="1:10" ht="15.5" x14ac:dyDescent="0.35">
      <c r="A1" s="100" t="s">
        <v>0</v>
      </c>
      <c r="B1" s="100"/>
      <c r="C1" s="100"/>
      <c r="D1" s="100"/>
      <c r="E1" s="100"/>
      <c r="F1" s="100"/>
      <c r="G1" s="100"/>
      <c r="H1" s="100"/>
    </row>
    <row r="2" spans="1:10" ht="15.5" x14ac:dyDescent="0.35">
      <c r="A2" s="100" t="s">
        <v>7</v>
      </c>
      <c r="B2" s="100"/>
      <c r="C2" s="100"/>
      <c r="D2" s="100"/>
      <c r="E2" s="100"/>
      <c r="F2" s="100"/>
      <c r="G2" s="100"/>
      <c r="H2" s="100"/>
    </row>
    <row r="3" spans="1:10" ht="15.5" x14ac:dyDescent="0.35">
      <c r="A3" s="100" t="s">
        <v>227</v>
      </c>
      <c r="B3" s="100"/>
      <c r="C3" s="100"/>
      <c r="D3" s="100"/>
      <c r="E3" s="100"/>
      <c r="F3" s="100"/>
      <c r="G3" s="100"/>
      <c r="H3" s="100"/>
    </row>
    <row r="4" spans="1:10" ht="15.5" x14ac:dyDescent="0.35">
      <c r="A4" s="7"/>
      <c r="B4" s="7"/>
      <c r="C4" s="7"/>
      <c r="D4" s="7"/>
      <c r="E4" s="7"/>
      <c r="F4" s="7"/>
      <c r="G4" s="7"/>
      <c r="H4" s="7"/>
    </row>
    <row r="5" spans="1:10" ht="57" customHeight="1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  <c r="J5" s="2" t="s">
        <v>100</v>
      </c>
    </row>
    <row r="6" spans="1:10" ht="102.75" customHeight="1" x14ac:dyDescent="0.35">
      <c r="A6" s="1" t="s">
        <v>65</v>
      </c>
      <c r="B6" s="1" t="s">
        <v>15</v>
      </c>
      <c r="C6" s="3" t="s">
        <v>229</v>
      </c>
      <c r="D6" s="4" t="s">
        <v>152</v>
      </c>
      <c r="E6" s="9" t="s">
        <v>228</v>
      </c>
      <c r="F6" s="13">
        <v>0</v>
      </c>
      <c r="G6" s="5">
        <v>900</v>
      </c>
      <c r="H6" s="5">
        <f>1285+750</f>
        <v>2035</v>
      </c>
      <c r="I6" s="14">
        <v>0</v>
      </c>
      <c r="J6" s="5"/>
    </row>
    <row r="7" spans="1:10" ht="101.25" customHeight="1" x14ac:dyDescent="0.35">
      <c r="A7" s="1" t="s">
        <v>131</v>
      </c>
      <c r="B7" s="1" t="s">
        <v>8</v>
      </c>
      <c r="C7" s="3" t="s">
        <v>229</v>
      </c>
      <c r="D7" s="4" t="s">
        <v>152</v>
      </c>
      <c r="E7" s="9" t="s">
        <v>228</v>
      </c>
      <c r="F7" s="13">
        <v>0</v>
      </c>
      <c r="G7" s="5">
        <v>900</v>
      </c>
      <c r="H7" s="5">
        <f>1285+750</f>
        <v>2035</v>
      </c>
      <c r="I7" s="14">
        <v>0</v>
      </c>
      <c r="J7" s="5"/>
    </row>
  </sheetData>
  <mergeCells count="3">
    <mergeCell ref="A1:H1"/>
    <mergeCell ref="A2:H2"/>
    <mergeCell ref="A3:H3"/>
  </mergeCell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6"/>
  <sheetViews>
    <sheetView workbookViewId="0">
      <selection activeCell="A6" sqref="A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42.453125" customWidth="1"/>
    <col min="6" max="6" width="16.1796875" customWidth="1"/>
    <col min="7" max="7" width="15.453125" customWidth="1"/>
    <col min="8" max="8" width="13.453125" customWidth="1"/>
    <col min="9" max="9" width="12.81640625" hidden="1" customWidth="1"/>
    <col min="10" max="10" width="0" hidden="1" customWidth="1"/>
    <col min="11" max="11" width="13.26953125" customWidth="1"/>
  </cols>
  <sheetData>
    <row r="1" spans="1:11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11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11" ht="15.5" x14ac:dyDescent="0.35">
      <c r="A3" s="100" t="s">
        <v>230</v>
      </c>
      <c r="B3" s="100"/>
      <c r="C3" s="100"/>
      <c r="D3" s="100"/>
      <c r="E3" s="100"/>
      <c r="F3" s="100"/>
      <c r="G3" s="100"/>
    </row>
    <row r="4" spans="1:11" ht="15.5" x14ac:dyDescent="0.35">
      <c r="A4" s="7"/>
      <c r="B4" s="7"/>
      <c r="C4" s="7"/>
      <c r="D4" s="7"/>
      <c r="E4" s="7"/>
      <c r="F4" s="7"/>
      <c r="G4" s="7"/>
    </row>
    <row r="5" spans="1:11" ht="47.25" customHeight="1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  <c r="K5" s="11" t="s">
        <v>191</v>
      </c>
    </row>
    <row r="6" spans="1:11" ht="61.5" customHeight="1" x14ac:dyDescent="0.35">
      <c r="A6" s="1" t="s">
        <v>61</v>
      </c>
      <c r="B6" s="1"/>
      <c r="C6" s="3"/>
      <c r="D6" s="4"/>
      <c r="E6" s="4"/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6"/>
  <sheetViews>
    <sheetView workbookViewId="0">
      <selection activeCell="D6" sqref="D6"/>
    </sheetView>
  </sheetViews>
  <sheetFormatPr defaultRowHeight="14.5" x14ac:dyDescent="0.35"/>
  <cols>
    <col min="1" max="1" width="35.1796875" customWidth="1"/>
    <col min="2" max="2" width="42.1796875" customWidth="1"/>
    <col min="3" max="3" width="22.54296875" customWidth="1"/>
    <col min="4" max="4" width="24.81640625" customWidth="1"/>
    <col min="5" max="5" width="42.45312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232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ht="48.75" customHeight="1" x14ac:dyDescent="0.35">
      <c r="A6" s="1" t="s">
        <v>62</v>
      </c>
      <c r="B6" s="1" t="s">
        <v>13</v>
      </c>
      <c r="C6" s="3">
        <v>43501</v>
      </c>
      <c r="D6" s="20" t="s">
        <v>18</v>
      </c>
      <c r="E6" s="9" t="s">
        <v>231</v>
      </c>
      <c r="F6" s="5">
        <v>100</v>
      </c>
      <c r="G6" s="13">
        <v>0</v>
      </c>
      <c r="H6" s="5">
        <v>3050</v>
      </c>
      <c r="I6" s="14">
        <v>0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9"/>
  <sheetViews>
    <sheetView workbookViewId="0">
      <selection activeCell="A7" sqref="A7:B7"/>
    </sheetView>
  </sheetViews>
  <sheetFormatPr defaultRowHeight="14.5" x14ac:dyDescent="0.35"/>
  <cols>
    <col min="1" max="1" width="35.1796875" customWidth="1"/>
    <col min="2" max="2" width="42.1796875" customWidth="1"/>
    <col min="3" max="3" width="22.54296875" customWidth="1"/>
    <col min="4" max="4" width="24.81640625" customWidth="1"/>
    <col min="5" max="5" width="42.45312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234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ht="77.25" customHeight="1" x14ac:dyDescent="0.35">
      <c r="A6" s="1" t="s">
        <v>62</v>
      </c>
      <c r="B6" s="1" t="s">
        <v>13</v>
      </c>
      <c r="C6" s="3">
        <v>43544</v>
      </c>
      <c r="D6" s="20" t="s">
        <v>18</v>
      </c>
      <c r="E6" s="9" t="s">
        <v>233</v>
      </c>
      <c r="F6" s="13">
        <v>0</v>
      </c>
      <c r="G6" s="5">
        <v>500</v>
      </c>
      <c r="H6" s="5">
        <v>2200</v>
      </c>
      <c r="I6" s="14">
        <v>0</v>
      </c>
    </row>
    <row r="7" spans="1:9" ht="67.5" customHeight="1" x14ac:dyDescent="0.35">
      <c r="A7" s="1" t="s">
        <v>65</v>
      </c>
      <c r="B7" s="1" t="s">
        <v>15</v>
      </c>
      <c r="C7" s="3">
        <v>43544</v>
      </c>
      <c r="D7" s="20" t="s">
        <v>18</v>
      </c>
      <c r="E7" s="9" t="s">
        <v>233</v>
      </c>
      <c r="F7" s="13">
        <v>0</v>
      </c>
      <c r="G7" s="5">
        <v>500</v>
      </c>
      <c r="H7" s="5">
        <v>2200</v>
      </c>
      <c r="I7" s="14">
        <v>0</v>
      </c>
    </row>
    <row r="9" spans="1:9" x14ac:dyDescent="0.35">
      <c r="H9" s="8"/>
      <c r="I9" s="8"/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12"/>
  <sheetViews>
    <sheetView topLeftCell="A7" workbookViewId="0">
      <selection activeCell="A8" sqref="A8:B8"/>
    </sheetView>
  </sheetViews>
  <sheetFormatPr defaultRowHeight="14.5" x14ac:dyDescent="0.35"/>
  <cols>
    <col min="1" max="1" width="35.1796875" customWidth="1"/>
    <col min="2" max="2" width="42.1796875" customWidth="1"/>
    <col min="3" max="3" width="22.54296875" customWidth="1"/>
    <col min="4" max="4" width="24.81640625" customWidth="1"/>
    <col min="5" max="5" width="42.45312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235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ht="42" customHeight="1" x14ac:dyDescent="0.35">
      <c r="A6" s="1" t="s">
        <v>62</v>
      </c>
      <c r="B6" s="1" t="s">
        <v>13</v>
      </c>
      <c r="C6" s="3">
        <v>43559</v>
      </c>
      <c r="D6" s="20" t="s">
        <v>239</v>
      </c>
      <c r="E6" s="9" t="s">
        <v>240</v>
      </c>
      <c r="F6" s="15">
        <v>0</v>
      </c>
      <c r="G6" s="16">
        <v>300</v>
      </c>
      <c r="H6" s="16">
        <v>0</v>
      </c>
      <c r="I6" s="17">
        <v>0</v>
      </c>
    </row>
    <row r="7" spans="1:9" ht="42" customHeight="1" x14ac:dyDescent="0.35">
      <c r="A7" s="1" t="s">
        <v>154</v>
      </c>
      <c r="B7" s="1" t="s">
        <v>153</v>
      </c>
      <c r="C7" s="3">
        <v>43559</v>
      </c>
      <c r="D7" s="20" t="s">
        <v>239</v>
      </c>
      <c r="E7" s="9" t="s">
        <v>240</v>
      </c>
      <c r="F7" s="15">
        <v>0</v>
      </c>
      <c r="G7" s="16">
        <v>300</v>
      </c>
      <c r="H7" s="16">
        <v>0</v>
      </c>
      <c r="I7" s="17">
        <v>0</v>
      </c>
    </row>
    <row r="8" spans="1:9" ht="41.25" customHeight="1" x14ac:dyDescent="0.35">
      <c r="A8" s="1" t="s">
        <v>131</v>
      </c>
      <c r="B8" s="1" t="s">
        <v>8</v>
      </c>
      <c r="C8" s="3">
        <v>43559</v>
      </c>
      <c r="D8" s="20" t="s">
        <v>239</v>
      </c>
      <c r="E8" s="9" t="s">
        <v>240</v>
      </c>
      <c r="F8" s="15">
        <v>0</v>
      </c>
      <c r="G8" s="16">
        <v>300</v>
      </c>
      <c r="H8" s="16">
        <v>0</v>
      </c>
      <c r="I8" s="17">
        <v>0</v>
      </c>
    </row>
    <row r="9" spans="1:9" ht="38.5" x14ac:dyDescent="0.35">
      <c r="A9" s="1" t="s">
        <v>65</v>
      </c>
      <c r="B9" s="1" t="s">
        <v>15</v>
      </c>
      <c r="C9" s="3" t="s">
        <v>236</v>
      </c>
      <c r="D9" s="20" t="s">
        <v>237</v>
      </c>
      <c r="E9" s="9" t="s">
        <v>238</v>
      </c>
      <c r="F9" s="15">
        <v>0</v>
      </c>
      <c r="G9" s="16">
        <v>900</v>
      </c>
      <c r="H9" s="16">
        <v>0</v>
      </c>
      <c r="I9" s="17">
        <v>0</v>
      </c>
    </row>
    <row r="10" spans="1:9" ht="63.5" x14ac:dyDescent="0.35">
      <c r="A10" s="1" t="s">
        <v>62</v>
      </c>
      <c r="B10" s="1" t="s">
        <v>13</v>
      </c>
      <c r="C10" s="3">
        <v>43570</v>
      </c>
      <c r="D10" s="20" t="s">
        <v>241</v>
      </c>
      <c r="E10" s="9" t="s">
        <v>242</v>
      </c>
      <c r="F10" s="15">
        <v>0</v>
      </c>
      <c r="G10" s="16">
        <v>500</v>
      </c>
      <c r="H10" s="16">
        <v>0</v>
      </c>
      <c r="I10" s="17">
        <v>0</v>
      </c>
    </row>
    <row r="11" spans="1:9" ht="63.5" x14ac:dyDescent="0.35">
      <c r="A11" s="1" t="s">
        <v>65</v>
      </c>
      <c r="B11" s="1" t="s">
        <v>15</v>
      </c>
      <c r="C11" s="3">
        <v>43570</v>
      </c>
      <c r="D11" s="20" t="s">
        <v>241</v>
      </c>
      <c r="E11" s="9" t="s">
        <v>242</v>
      </c>
      <c r="F11" s="15">
        <v>0</v>
      </c>
      <c r="G11" s="16">
        <v>500</v>
      </c>
      <c r="H11" s="16">
        <v>0</v>
      </c>
      <c r="I11" s="17">
        <v>0</v>
      </c>
    </row>
    <row r="12" spans="1:9" ht="38.5" x14ac:dyDescent="0.35">
      <c r="A12" s="1" t="s">
        <v>131</v>
      </c>
      <c r="B12" s="1" t="s">
        <v>8</v>
      </c>
      <c r="C12" s="3">
        <v>43577</v>
      </c>
      <c r="D12" s="20" t="s">
        <v>34</v>
      </c>
      <c r="E12" s="9" t="s">
        <v>243</v>
      </c>
      <c r="F12" s="15">
        <v>0</v>
      </c>
      <c r="G12" s="16">
        <v>300</v>
      </c>
      <c r="H12" s="16">
        <v>0</v>
      </c>
      <c r="I12" s="17">
        <v>0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8"/>
  <sheetViews>
    <sheetView topLeftCell="B4" workbookViewId="0">
      <selection activeCell="H9" sqref="H9"/>
    </sheetView>
  </sheetViews>
  <sheetFormatPr defaultRowHeight="14.5" x14ac:dyDescent="0.35"/>
  <cols>
    <col min="1" max="1" width="35.1796875" customWidth="1"/>
    <col min="2" max="2" width="42.1796875" customWidth="1"/>
    <col min="3" max="3" width="22.54296875" customWidth="1"/>
    <col min="4" max="4" width="24.81640625" customWidth="1"/>
    <col min="5" max="5" width="42.45312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20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249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ht="60.75" customHeight="1" x14ac:dyDescent="0.35">
      <c r="A6" s="1" t="s">
        <v>62</v>
      </c>
      <c r="B6" s="1" t="s">
        <v>13</v>
      </c>
      <c r="C6" s="22">
        <v>43614</v>
      </c>
      <c r="D6" s="20" t="s">
        <v>152</v>
      </c>
      <c r="E6" s="9" t="s">
        <v>250</v>
      </c>
      <c r="F6" s="21">
        <v>0</v>
      </c>
      <c r="G6" s="21">
        <v>0</v>
      </c>
      <c r="H6" s="19">
        <v>1337.89</v>
      </c>
      <c r="I6" s="21">
        <v>0</v>
      </c>
    </row>
    <row r="7" spans="1:9" ht="58.5" customHeight="1" x14ac:dyDescent="0.35">
      <c r="A7" s="1" t="s">
        <v>65</v>
      </c>
      <c r="B7" s="1" t="s">
        <v>15</v>
      </c>
      <c r="C7" s="22">
        <v>43614</v>
      </c>
      <c r="D7" s="20" t="s">
        <v>152</v>
      </c>
      <c r="E7" s="9" t="s">
        <v>251</v>
      </c>
      <c r="F7" s="21">
        <v>0</v>
      </c>
      <c r="G7" s="19">
        <v>900</v>
      </c>
      <c r="H7" s="19">
        <v>3510</v>
      </c>
      <c r="I7" s="21">
        <v>0</v>
      </c>
    </row>
    <row r="8" spans="1:9" ht="66" customHeight="1" x14ac:dyDescent="0.35">
      <c r="A8" s="1" t="s">
        <v>131</v>
      </c>
      <c r="B8" s="1" t="s">
        <v>8</v>
      </c>
      <c r="C8" s="3">
        <v>43599</v>
      </c>
      <c r="D8" s="20" t="s">
        <v>38</v>
      </c>
      <c r="E8" s="9" t="s">
        <v>261</v>
      </c>
      <c r="F8" s="15">
        <v>0</v>
      </c>
      <c r="G8" s="16">
        <v>300</v>
      </c>
      <c r="H8" s="16">
        <v>600</v>
      </c>
      <c r="I8" s="17">
        <v>0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I11"/>
  <sheetViews>
    <sheetView topLeftCell="A4" workbookViewId="0">
      <selection activeCell="D11" sqref="D11"/>
    </sheetView>
  </sheetViews>
  <sheetFormatPr defaultRowHeight="14.5" x14ac:dyDescent="0.35"/>
  <cols>
    <col min="1" max="1" width="35.1796875" customWidth="1"/>
    <col min="2" max="2" width="42.1796875" customWidth="1"/>
    <col min="3" max="3" width="22.54296875" customWidth="1"/>
    <col min="4" max="4" width="24.81640625" customWidth="1"/>
    <col min="5" max="5" width="42.45312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244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ht="63.75" customHeight="1" x14ac:dyDescent="0.35">
      <c r="A6" s="1" t="s">
        <v>154</v>
      </c>
      <c r="B6" s="1" t="s">
        <v>153</v>
      </c>
      <c r="C6" s="3" t="s">
        <v>247</v>
      </c>
      <c r="D6" s="20" t="s">
        <v>18</v>
      </c>
      <c r="E6" s="9" t="s">
        <v>248</v>
      </c>
      <c r="F6" s="21">
        <v>0</v>
      </c>
      <c r="G6" s="19">
        <v>500</v>
      </c>
      <c r="H6" s="19">
        <v>990</v>
      </c>
      <c r="I6" s="21">
        <v>0</v>
      </c>
    </row>
    <row r="7" spans="1:9" ht="63.75" customHeight="1" x14ac:dyDescent="0.35">
      <c r="A7" s="1" t="s">
        <v>131</v>
      </c>
      <c r="B7" s="1" t="s">
        <v>8</v>
      </c>
      <c r="C7" s="3" t="s">
        <v>247</v>
      </c>
      <c r="D7" s="20" t="s">
        <v>18</v>
      </c>
      <c r="E7" s="9" t="s">
        <v>248</v>
      </c>
      <c r="F7" s="21">
        <v>0</v>
      </c>
      <c r="G7" s="19">
        <v>500</v>
      </c>
      <c r="H7" s="19">
        <v>1490</v>
      </c>
      <c r="I7" s="21">
        <v>0</v>
      </c>
    </row>
    <row r="8" spans="1:9" ht="51" customHeight="1" x14ac:dyDescent="0.35">
      <c r="A8" s="1" t="s">
        <v>62</v>
      </c>
      <c r="B8" s="1" t="s">
        <v>13</v>
      </c>
      <c r="C8" s="3">
        <v>43623</v>
      </c>
      <c r="D8" s="18" t="s">
        <v>245</v>
      </c>
      <c r="E8" s="9" t="s">
        <v>246</v>
      </c>
      <c r="F8" s="19">
        <v>100</v>
      </c>
      <c r="G8" s="21">
        <v>0</v>
      </c>
      <c r="H8" s="19">
        <v>1050</v>
      </c>
      <c r="I8" s="21">
        <v>0</v>
      </c>
    </row>
    <row r="9" spans="1:9" ht="51" customHeight="1" x14ac:dyDescent="0.35">
      <c r="A9" s="1" t="s">
        <v>65</v>
      </c>
      <c r="B9" s="1" t="s">
        <v>15</v>
      </c>
      <c r="C9" s="3">
        <v>43623</v>
      </c>
      <c r="D9" s="18" t="s">
        <v>245</v>
      </c>
      <c r="E9" s="9" t="s">
        <v>253</v>
      </c>
      <c r="F9" s="21">
        <v>0</v>
      </c>
      <c r="G9" s="21">
        <v>0</v>
      </c>
      <c r="H9" s="19">
        <f>970+1050</f>
        <v>2020</v>
      </c>
      <c r="I9" s="21">
        <v>0</v>
      </c>
    </row>
    <row r="10" spans="1:9" ht="61.5" customHeight="1" x14ac:dyDescent="0.35">
      <c r="A10" s="1" t="s">
        <v>154</v>
      </c>
      <c r="B10" s="1" t="s">
        <v>153</v>
      </c>
      <c r="C10" s="3">
        <v>43623</v>
      </c>
      <c r="D10" s="18" t="s">
        <v>245</v>
      </c>
      <c r="E10" s="9" t="s">
        <v>252</v>
      </c>
      <c r="F10" s="19">
        <v>100</v>
      </c>
      <c r="G10" s="21">
        <v>0</v>
      </c>
      <c r="H10" s="19">
        <v>2020</v>
      </c>
      <c r="I10" s="21">
        <v>0</v>
      </c>
    </row>
    <row r="11" spans="1:9" ht="38.5" x14ac:dyDescent="0.35">
      <c r="A11" s="1" t="s">
        <v>155</v>
      </c>
      <c r="B11" s="1" t="s">
        <v>8</v>
      </c>
      <c r="C11" s="3" t="s">
        <v>255</v>
      </c>
      <c r="D11" s="20" t="s">
        <v>18</v>
      </c>
      <c r="E11" s="9" t="s">
        <v>254</v>
      </c>
      <c r="F11" s="21">
        <v>0</v>
      </c>
      <c r="G11" s="19">
        <v>900</v>
      </c>
      <c r="H11" s="19">
        <v>3700</v>
      </c>
      <c r="I11" s="21">
        <v>0</v>
      </c>
    </row>
  </sheetData>
  <mergeCells count="3">
    <mergeCell ref="A1:G1"/>
    <mergeCell ref="A2:G2"/>
    <mergeCell ref="A3:G3"/>
  </mergeCells>
  <pageMargins left="0.51181102362204722" right="0.51181102362204722" top="0.78740157480314965" bottom="0.78740157480314965" header="0.31496062992125984" footer="0.31496062992125984"/>
  <pageSetup paperSize="9" scale="6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10"/>
  <sheetViews>
    <sheetView topLeftCell="A2" workbookViewId="0">
      <selection activeCell="A8" sqref="A8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42.45312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256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ht="81.75" customHeight="1" x14ac:dyDescent="0.35">
      <c r="A6" s="1" t="s">
        <v>12</v>
      </c>
      <c r="B6" s="1" t="s">
        <v>13</v>
      </c>
      <c r="C6" s="3">
        <v>43669</v>
      </c>
      <c r="D6" s="18" t="s">
        <v>18</v>
      </c>
      <c r="E6" s="23" t="s">
        <v>259</v>
      </c>
      <c r="F6" s="19">
        <v>100</v>
      </c>
      <c r="G6" s="25">
        <v>0</v>
      </c>
      <c r="H6" s="24">
        <v>2127.0500000000002</v>
      </c>
      <c r="I6" s="21">
        <v>0</v>
      </c>
    </row>
    <row r="7" spans="1:9" ht="78.75" customHeight="1" x14ac:dyDescent="0.35">
      <c r="A7" s="1" t="s">
        <v>106</v>
      </c>
      <c r="B7" s="1" t="s">
        <v>257</v>
      </c>
      <c r="C7" s="3">
        <v>43669</v>
      </c>
      <c r="D7" s="18" t="s">
        <v>18</v>
      </c>
      <c r="E7" s="23" t="s">
        <v>259</v>
      </c>
      <c r="F7" s="19">
        <v>100</v>
      </c>
      <c r="G7" s="25">
        <v>0</v>
      </c>
      <c r="H7" s="24">
        <v>2772.95</v>
      </c>
      <c r="I7" s="21">
        <v>0</v>
      </c>
    </row>
    <row r="8" spans="1:9" ht="75.75" customHeight="1" x14ac:dyDescent="0.35">
      <c r="A8" s="1" t="s">
        <v>96</v>
      </c>
      <c r="B8" s="1" t="s">
        <v>41</v>
      </c>
      <c r="C8" s="3">
        <v>43677</v>
      </c>
      <c r="D8" s="18" t="s">
        <v>258</v>
      </c>
      <c r="E8" s="23" t="s">
        <v>260</v>
      </c>
      <c r="F8" s="21">
        <v>0</v>
      </c>
      <c r="G8" s="19">
        <v>900</v>
      </c>
      <c r="H8" s="24">
        <v>735</v>
      </c>
      <c r="I8" s="21">
        <v>0</v>
      </c>
    </row>
    <row r="9" spans="1:9" ht="51" customHeight="1" x14ac:dyDescent="0.35"/>
    <row r="10" spans="1:9" ht="61.5" customHeight="1" x14ac:dyDescent="0.35"/>
  </sheetData>
  <mergeCells count="3">
    <mergeCell ref="A1:G1"/>
    <mergeCell ref="A2:G2"/>
    <mergeCell ref="A3:G3"/>
  </mergeCells>
  <dataValidations count="6"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8" xr:uid="{00000000-0002-0000-2500-000000000000}">
      <formula1>5</formula1>
      <formula2>200</formula2>
    </dataValidation>
    <dataValidation type="textLength" showInputMessage="1" showErrorMessage="1" errorTitle="Cargo" error="Quantidade de caracter Insuficiente_x000a__x000a_no mínimo 5 caracteres e no máximo 200 caracteres" promptTitle="Cargo" prompt="Cargo (até 200 caracteres)" sqref="B6:B8" xr:uid="{00000000-0002-0000-2500-000001000000}">
      <formula1>5</formula1>
      <formula2>200</formula2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8" xr:uid="{00000000-0002-0000-2500-000002000000}">
      <formula1>IF((DATEVALUE(TEXT(C6, "dd/mm/aaaa"))), C6, TEXT(C6,"dd/mm/aaaa"))</formula1>
    </dataValidation>
    <dataValidation allowBlank="1" showInputMessage="1" showErrorMessage="1" promptTitle="Destino" prompt="Campo Livre" sqref="D6:E8" xr:uid="{00000000-0002-0000-2500-000003000000}"/>
    <dataValidation showInputMessage="1" showErrorMessage="1" errorTitle="Valor Passagem" error="O Valor Passagem é Invalido!_x000a__x000a_Provavelmento o formato do valor está fora do padrão, observe se utilizou &quot;Ponto&quot; para separar os decimais, é necessário &quot;Virgula&quot; para separar os decimais, ou então foi digitado Texto." promptTitle="Valor Passagem" prompt="Campo Numérico, com 02 casas decimais sem separador de milhar." sqref="H7" xr:uid="{00000000-0002-0000-2500-000004000000}"/>
    <dataValidation type="custom" showInputMessage="1" showErrorMessage="1" errorTitle="Valor Passagem" error="O Valor Passagem é Invalido!_x000a__x000a_Provavelmento o formato do valor está fora do padrão, observe se utilizou &quot;Ponto&quot; para separar os decimais, é necessário &quot;Virgula&quot; para separar os decimais, ou então foi digitado Texto." promptTitle="Valor Passagem" prompt="Campo Numérico, com 02 casas decimais sem separador de milhar." sqref="H8 H6" xr:uid="{00000000-0002-0000-2500-000005000000}">
      <formula1>IF(VALUE(TEXT(SUBSTITUTE(SUBSTITUTE(H6,".",","), ".", ""), "0,00_ ;-0,00 ")) = VALUE(H6),VALUE(TEXT(SUBSTITUTE(SUBSTITUTE(H6,".",","), ".", ""), "0,00_ ;-0,00 ")),VALUE(TEXT(SUBSTITUTE(SUBSTITUTE(H6,".",","), ".", ""), "0,00_ ;-0,00 ")) 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8"/>
  <sheetViews>
    <sheetView workbookViewId="0">
      <selection activeCell="A6" sqref="A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262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ht="168" customHeight="1" x14ac:dyDescent="0.35">
      <c r="A6" s="1" t="s">
        <v>12</v>
      </c>
      <c r="B6" s="1" t="s">
        <v>13</v>
      </c>
      <c r="C6" s="3">
        <v>43707</v>
      </c>
      <c r="D6" s="18" t="s">
        <v>18</v>
      </c>
      <c r="E6" s="4" t="s">
        <v>263</v>
      </c>
      <c r="F6" s="21">
        <v>0</v>
      </c>
      <c r="G6" s="24">
        <v>500</v>
      </c>
      <c r="H6" s="24">
        <v>2150</v>
      </c>
      <c r="I6" s="21">
        <v>0</v>
      </c>
    </row>
    <row r="7" spans="1:9" ht="51" customHeight="1" x14ac:dyDescent="0.35"/>
    <row r="8" spans="1:9" ht="61.5" customHeight="1" x14ac:dyDescent="0.35"/>
  </sheetData>
  <mergeCells count="3">
    <mergeCell ref="A1:G1"/>
    <mergeCell ref="A2:G2"/>
    <mergeCell ref="A3:G3"/>
  </mergeCells>
  <dataValidations count="6">
    <dataValidation type="custom" showInputMessage="1" showErrorMessage="1" errorTitle="Valor Passagem" error="O Valor Passagem é Invalido!_x000a__x000a_Provavelmento o formato do valor está fora do padrão, observe se utilizou &quot;Ponto&quot; para separar os decimais, é necessário &quot;Virgula&quot; para separar os decimais, ou então foi digitado Texto." promptTitle="Valor Passagem" prompt="Campo Numérico, com 02 casas decimais sem separador de milhar." sqref="H6" xr:uid="{00000000-0002-0000-2600-000000000000}">
      <formula1>IF(VALUE(TEXT(SUBSTITUTE(SUBSTITUTE(H6,".",","), ".", ""), "0,00_ ;-0,00 ")) = VALUE(H6),VALUE(TEXT(SUBSTITUTE(SUBSTITUTE(H6,".",","), ".", ""), "0,00_ ;-0,00 ")),VALUE(TEXT(SUBSTITUTE(SUBSTITUTE(H6,".",","), ".", ""), "0,00_ ;-0,00 ")) )</formula1>
    </dataValidation>
    <dataValidation allowBlank="1" showInputMessage="1" showErrorMessage="1" promptTitle="Destino" prompt="Campo Livre" sqref="D6:E6" xr:uid="{00000000-0002-0000-2600-000001000000}"/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" xr:uid="{00000000-0002-0000-2600-000002000000}">
      <formula1>IF((DATEVALUE(TEXT(C6, "dd/mm/aaaa"))), C6, TEXT(C6,"dd/mm/aaaa"))</formula1>
    </dataValidation>
    <dataValidation type="textLength" showInputMessage="1" showErrorMessage="1" errorTitle="Cargo" error="Quantidade de caracter Insuficiente_x000a__x000a_no mínimo 5 caracteres e no máximo 200 caracteres" promptTitle="Cargo" prompt="Cargo (até 200 caracteres)" sqref="B6" xr:uid="{00000000-0002-0000-2600-000003000000}">
      <formula1>5</formula1>
      <formula2>200</formula2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" xr:uid="{00000000-0002-0000-2600-000004000000}">
      <formula1>5</formula1>
      <formula2>200</formula2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" xr:uid="{00000000-0002-0000-2600-000005000000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workbookViewId="0">
      <selection activeCell="A6" sqref="A6"/>
    </sheetView>
  </sheetViews>
  <sheetFormatPr defaultRowHeight="14.5" x14ac:dyDescent="0.35"/>
  <cols>
    <col min="1" max="1" width="35.1796875" customWidth="1"/>
    <col min="2" max="2" width="40.81640625" customWidth="1"/>
    <col min="3" max="3" width="22.54296875" customWidth="1"/>
    <col min="4" max="4" width="24.81640625" customWidth="1"/>
    <col min="5" max="5" width="42.453125" customWidth="1"/>
    <col min="6" max="6" width="14.7265625" bestFit="1" customWidth="1"/>
    <col min="7" max="7" width="27.453125" customWidth="1"/>
  </cols>
  <sheetData>
    <row r="1" spans="1:7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7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7" ht="15.5" x14ac:dyDescent="0.35">
      <c r="A3" s="100" t="s">
        <v>24</v>
      </c>
      <c r="B3" s="100"/>
      <c r="C3" s="100"/>
      <c r="D3" s="100"/>
      <c r="E3" s="100"/>
      <c r="F3" s="100"/>
      <c r="G3" s="100"/>
    </row>
    <row r="5" spans="1:7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10</v>
      </c>
    </row>
    <row r="6" spans="1:7" ht="61.5" customHeight="1" x14ac:dyDescent="0.35">
      <c r="A6" s="1" t="s">
        <v>12</v>
      </c>
      <c r="B6" s="1" t="s">
        <v>13</v>
      </c>
      <c r="C6" s="3" t="s">
        <v>29</v>
      </c>
      <c r="D6" s="1" t="s">
        <v>26</v>
      </c>
      <c r="E6" s="4" t="s">
        <v>27</v>
      </c>
      <c r="F6" s="5">
        <v>1225.05</v>
      </c>
      <c r="G6" s="5">
        <v>500</v>
      </c>
    </row>
    <row r="8" spans="1:7" ht="25" customHeight="1" x14ac:dyDescent="0.35"/>
    <row r="9" spans="1:7" ht="25" customHeight="1" x14ac:dyDescent="0.35"/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8"/>
  <sheetViews>
    <sheetView topLeftCell="B1" workbookViewId="0">
      <selection activeCell="J1" sqref="J1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264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ht="90" customHeight="1" x14ac:dyDescent="0.35">
      <c r="A6" s="1" t="s">
        <v>96</v>
      </c>
      <c r="B6" s="1" t="s">
        <v>265</v>
      </c>
      <c r="C6" s="3">
        <v>43731</v>
      </c>
      <c r="D6" s="18" t="s">
        <v>18</v>
      </c>
      <c r="E6" s="4" t="s">
        <v>266</v>
      </c>
      <c r="F6" s="21">
        <v>0</v>
      </c>
      <c r="G6" s="24">
        <v>500</v>
      </c>
      <c r="H6" s="24">
        <v>1420</v>
      </c>
      <c r="I6" s="21">
        <v>0</v>
      </c>
    </row>
    <row r="7" spans="1:9" ht="86.25" customHeight="1" x14ac:dyDescent="0.35">
      <c r="A7" s="1" t="s">
        <v>187</v>
      </c>
      <c r="B7" s="1" t="s">
        <v>267</v>
      </c>
      <c r="C7" s="3">
        <v>43731</v>
      </c>
      <c r="D7" s="18" t="s">
        <v>18</v>
      </c>
      <c r="E7" s="4" t="s">
        <v>266</v>
      </c>
      <c r="F7" s="21">
        <v>0</v>
      </c>
      <c r="G7" s="24">
        <v>500</v>
      </c>
      <c r="H7" s="24">
        <v>1420</v>
      </c>
      <c r="I7" s="21">
        <v>0</v>
      </c>
    </row>
    <row r="8" spans="1:9" ht="58" x14ac:dyDescent="0.35">
      <c r="A8" s="1" t="s">
        <v>12</v>
      </c>
      <c r="B8" s="1" t="s">
        <v>13</v>
      </c>
      <c r="C8" s="3">
        <v>43734</v>
      </c>
      <c r="D8" s="18" t="s">
        <v>18</v>
      </c>
      <c r="E8" s="4" t="s">
        <v>268</v>
      </c>
      <c r="F8" s="21">
        <v>0</v>
      </c>
      <c r="G8" s="24">
        <v>500</v>
      </c>
      <c r="H8" s="24">
        <v>2750</v>
      </c>
      <c r="I8" s="21">
        <v>0</v>
      </c>
    </row>
  </sheetData>
  <mergeCells count="3">
    <mergeCell ref="A1:G1"/>
    <mergeCell ref="A2:G2"/>
    <mergeCell ref="A3:G3"/>
  </mergeCells>
  <dataValidations count="6"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:G8" xr:uid="{00000000-0002-0000-2700-000000000000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8" xr:uid="{00000000-0002-0000-2700-000001000000}">
      <formula1>5</formula1>
      <formula2>200</formula2>
    </dataValidation>
    <dataValidation type="textLength" showInputMessage="1" showErrorMessage="1" errorTitle="Cargo" error="Quantidade de caracter Insuficiente_x000a__x000a_no mínimo 5 caracteres e no máximo 200 caracteres" promptTitle="Cargo" prompt="Cargo (até 200 caracteres)" sqref="B6:B8" xr:uid="{00000000-0002-0000-2700-000002000000}">
      <formula1>5</formula1>
      <formula2>200</formula2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8 C6" xr:uid="{00000000-0002-0000-2700-000003000000}">
      <formula1>IF((DATEVALUE(TEXT(C6, "dd/mm/aaaa"))), C6, TEXT(C6,"dd/mm/aaaa"))</formula1>
    </dataValidation>
    <dataValidation allowBlank="1" showInputMessage="1" showErrorMessage="1" promptTitle="Destino" prompt="Campo Livre" sqref="D6:E8" xr:uid="{00000000-0002-0000-2700-000004000000}"/>
    <dataValidation type="custom" showInputMessage="1" showErrorMessage="1" errorTitle="Valor Passagem" error="O Valor Passagem é Invalido!_x000a__x000a_Provavelmento o formato do valor está fora do padrão, observe se utilizou &quot;Ponto&quot; para separar os decimais, é necessário &quot;Virgula&quot; para separar os decimais, ou então foi digitado Texto." promptTitle="Valor Passagem" prompt="Campo Numérico, com 02 casas decimais sem separador de milhar." sqref="H6:H8" xr:uid="{00000000-0002-0000-2700-000005000000}">
      <formula1>IF(VALUE(TEXT(SUBSTITUTE(SUBSTITUTE(H6,".",","), ".", ""), "0,00_ ;-0,00 ")) = VALUE(H6),VALUE(TEXT(SUBSTITUTE(SUBSTITUTE(H6,".",","), ".", ""), "0,00_ ;-0,00 ")),VALUE(TEXT(SUBSTITUTE(SUBSTITUTE(H6,".",","), ".", ""), "0,00_ ;-0,00 ")) 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6"/>
  <sheetViews>
    <sheetView workbookViewId="0">
      <selection activeCell="C32" sqref="C32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270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11"/>
  <sheetViews>
    <sheetView topLeftCell="B5" workbookViewId="0">
      <selection activeCell="A7" sqref="A7:I7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271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ht="90" customHeight="1" x14ac:dyDescent="0.35">
      <c r="A6" s="1" t="s">
        <v>154</v>
      </c>
      <c r="B6" s="1" t="s">
        <v>153</v>
      </c>
      <c r="C6" s="3">
        <v>43787</v>
      </c>
      <c r="D6" s="18" t="s">
        <v>272</v>
      </c>
      <c r="E6" s="23" t="s">
        <v>273</v>
      </c>
      <c r="F6" s="21">
        <v>0</v>
      </c>
      <c r="G6" s="24">
        <v>1300</v>
      </c>
      <c r="H6" s="26">
        <v>3050</v>
      </c>
      <c r="I6" s="21">
        <v>0</v>
      </c>
    </row>
    <row r="7" spans="1:9" ht="72.5" x14ac:dyDescent="0.35">
      <c r="A7" s="1" t="s">
        <v>12</v>
      </c>
      <c r="B7" s="1" t="s">
        <v>13</v>
      </c>
      <c r="C7" s="3">
        <v>43787</v>
      </c>
      <c r="D7" s="18" t="s">
        <v>272</v>
      </c>
      <c r="E7" s="23" t="s">
        <v>273</v>
      </c>
      <c r="F7" s="21">
        <v>0</v>
      </c>
      <c r="G7" s="24">
        <v>900</v>
      </c>
      <c r="H7" s="26">
        <v>2480</v>
      </c>
      <c r="I7" s="21">
        <v>0</v>
      </c>
    </row>
    <row r="8" spans="1:9" ht="80.25" customHeight="1" x14ac:dyDescent="0.35">
      <c r="A8" s="1" t="s">
        <v>131</v>
      </c>
      <c r="B8" s="1" t="s">
        <v>8</v>
      </c>
      <c r="C8" s="3">
        <v>43787</v>
      </c>
      <c r="D8" s="18" t="s">
        <v>272</v>
      </c>
      <c r="E8" s="23" t="s">
        <v>273</v>
      </c>
      <c r="F8" s="21">
        <v>0</v>
      </c>
      <c r="G8" s="24">
        <v>1300</v>
      </c>
      <c r="H8" s="26">
        <v>3050</v>
      </c>
      <c r="I8" s="21">
        <v>0</v>
      </c>
    </row>
    <row r="9" spans="1:9" ht="72.5" x14ac:dyDescent="0.35">
      <c r="A9" s="1" t="s">
        <v>65</v>
      </c>
      <c r="B9" s="1" t="s">
        <v>15</v>
      </c>
      <c r="C9" s="3">
        <v>43787</v>
      </c>
      <c r="D9" s="18" t="s">
        <v>272</v>
      </c>
      <c r="E9" s="23" t="s">
        <v>273</v>
      </c>
      <c r="F9" s="21">
        <v>0</v>
      </c>
      <c r="G9" s="24">
        <v>1300</v>
      </c>
      <c r="H9" s="26">
        <v>3050</v>
      </c>
      <c r="I9" s="21">
        <v>0</v>
      </c>
    </row>
    <row r="10" spans="1:9" ht="72.5" x14ac:dyDescent="0.35">
      <c r="A10" s="1" t="s">
        <v>274</v>
      </c>
      <c r="B10" s="1" t="s">
        <v>275</v>
      </c>
      <c r="C10" s="3">
        <v>43787</v>
      </c>
      <c r="D10" s="18" t="s">
        <v>272</v>
      </c>
      <c r="E10" s="23" t="s">
        <v>273</v>
      </c>
      <c r="F10" s="21">
        <v>0</v>
      </c>
      <c r="G10" s="24">
        <v>1300</v>
      </c>
      <c r="H10" s="26">
        <v>2500</v>
      </c>
      <c r="I10" s="21">
        <v>0</v>
      </c>
    </row>
    <row r="11" spans="1:9" ht="84" customHeight="1" x14ac:dyDescent="0.35">
      <c r="A11" s="1" t="s">
        <v>154</v>
      </c>
      <c r="B11" s="1" t="s">
        <v>153</v>
      </c>
      <c r="C11" s="3">
        <v>43797</v>
      </c>
      <c r="D11" s="18" t="s">
        <v>43</v>
      </c>
      <c r="E11" s="23" t="s">
        <v>276</v>
      </c>
      <c r="F11" s="21">
        <v>0</v>
      </c>
      <c r="G11" s="24">
        <v>1500</v>
      </c>
      <c r="H11" s="26">
        <v>1470</v>
      </c>
      <c r="I11" s="21">
        <v>0</v>
      </c>
    </row>
  </sheetData>
  <mergeCells count="3">
    <mergeCell ref="A1:G1"/>
    <mergeCell ref="A2:G2"/>
    <mergeCell ref="A3:G3"/>
  </mergeCells>
  <dataValidations count="6"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10" xr:uid="{00000000-0002-0000-2900-000000000000}">
      <formula1>IF((DATEVALUE(TEXT(C6, "dd/mm/aaaa"))), C6, TEXT(C6,"dd/mm/aaaa"))</formula1>
    </dataValidation>
    <dataValidation type="custom" showInputMessage="1" showErrorMessage="1" errorTitle="Valor Passagem" error="O Valor Passagem é Invalido!_x000a__x000a_Provavelmento o formato do valor está fora do padrão, observe se utilizou &quot;Ponto&quot; para separar os decimais, é necessário &quot;Virgula&quot; para separar os decimais, ou então foi digitado Texto." promptTitle="Valor Passagem" prompt="Campo Numérico, com 02 casas decimais sem separador de milhar." sqref="H6:H11" xr:uid="{00000000-0002-0000-2900-000001000000}">
      <formula1>IF(VALUE(TEXT(SUBSTITUTE(SUBSTITUTE(H6,".",","), ".", ""), "0,00_ ;-0,00 ")) = VALUE(H6),VALUE(TEXT(SUBSTITUTE(SUBSTITUTE(H6,".",","), ".", ""), "0,00_ ;-0,00 ")),VALUE(TEXT(SUBSTITUTE(SUBSTITUTE(H6,".",","), ".", ""), "0,00_ ;-0,00 ")) )</formula1>
    </dataValidation>
    <dataValidation allowBlank="1" showInputMessage="1" showErrorMessage="1" promptTitle="Destino" prompt="Campo Livre" sqref="D6:E10" xr:uid="{00000000-0002-0000-2900-000002000000}"/>
    <dataValidation type="textLength" showInputMessage="1" showErrorMessage="1" errorTitle="Cargo" error="Quantidade de caracter Insuficiente_x000a__x000a_no mínimo 5 caracteres e no máximo 200 caracteres" promptTitle="Cargo" prompt="Cargo (até 200 caracteres)" sqref="B6:B7 B11" xr:uid="{00000000-0002-0000-2900-000003000000}">
      <formula1>5</formula1>
      <formula2>200</formula2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7 A11" xr:uid="{00000000-0002-0000-2900-000004000000}">
      <formula1>5</formula1>
      <formula2>200</formula2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:G11" xr:uid="{00000000-0002-0000-2900-000005000000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</dataValidations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6"/>
  <sheetViews>
    <sheetView workbookViewId="0">
      <selection sqref="A1:XFD104857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277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6"/>
  <sheetViews>
    <sheetView workbookViewId="0">
      <selection sqref="A1:XFD104857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278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7"/>
  <sheetViews>
    <sheetView topLeftCell="C1" workbookViewId="0">
      <selection activeCell="A6" sqref="A6:I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279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ht="72.5" x14ac:dyDescent="0.35">
      <c r="A6" s="1" t="s">
        <v>12</v>
      </c>
      <c r="B6" s="1" t="s">
        <v>13</v>
      </c>
      <c r="C6" s="3">
        <v>43868</v>
      </c>
      <c r="D6" s="20" t="s">
        <v>18</v>
      </c>
      <c r="E6" s="23" t="s">
        <v>281</v>
      </c>
      <c r="F6" s="21">
        <v>0</v>
      </c>
      <c r="G6" s="24">
        <v>900</v>
      </c>
      <c r="H6" s="26">
        <v>2150</v>
      </c>
      <c r="I6" s="21">
        <v>0</v>
      </c>
    </row>
    <row r="7" spans="1:9" ht="87" x14ac:dyDescent="0.35">
      <c r="A7" s="1" t="s">
        <v>12</v>
      </c>
      <c r="B7" s="1" t="s">
        <v>13</v>
      </c>
      <c r="C7" s="3">
        <v>43942</v>
      </c>
      <c r="D7" s="20" t="s">
        <v>280</v>
      </c>
      <c r="E7" s="23" t="s">
        <v>286</v>
      </c>
      <c r="F7" s="21">
        <v>0</v>
      </c>
      <c r="G7" s="21">
        <v>0</v>
      </c>
      <c r="H7" s="26">
        <v>19720</v>
      </c>
      <c r="I7" s="21">
        <v>0</v>
      </c>
    </row>
  </sheetData>
  <mergeCells count="3">
    <mergeCell ref="A1:G1"/>
    <mergeCell ref="A2:G2"/>
    <mergeCell ref="A3:G3"/>
  </mergeCells>
  <dataValidations count="6"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" xr:uid="{00000000-0002-0000-2C00-000000000000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7" xr:uid="{00000000-0002-0000-2C00-000001000000}">
      <formula1>5</formula1>
      <formula2>200</formula2>
    </dataValidation>
    <dataValidation type="textLength" showInputMessage="1" showErrorMessage="1" errorTitle="Cargo" error="Quantidade de caracter Insuficiente_x000a__x000a_no mínimo 5 caracteres e no máximo 200 caracteres" promptTitle="Cargo" prompt="Cargo (até 200 caracteres)" sqref="B6:B7" xr:uid="{00000000-0002-0000-2C00-000002000000}">
      <formula1>5</formula1>
      <formula2>200</formula2>
    </dataValidation>
    <dataValidation allowBlank="1" showInputMessage="1" showErrorMessage="1" promptTitle="Destino" prompt="Campo Livre" sqref="D6:E7" xr:uid="{00000000-0002-0000-2C00-000003000000}"/>
    <dataValidation type="custom" showInputMessage="1" showErrorMessage="1" errorTitle="Valor Passagem" error="O Valor Passagem é Invalido!_x000a__x000a_Provavelmento o formato do valor está fora do padrão, observe se utilizou &quot;Ponto&quot; para separar os decimais, é necessário &quot;Virgula&quot; para separar os decimais, ou então foi digitado Texto." promptTitle="Valor Passagem" prompt="Campo Numérico, com 02 casas decimais sem separador de milhar." sqref="H6:H7" xr:uid="{00000000-0002-0000-2C00-000004000000}">
      <formula1>IF(VALUE(TEXT(SUBSTITUTE(SUBSTITUTE(H6,".",","), ".", ""), "0,00_ ;-0,00 ")) = VALUE(H6),VALUE(TEXT(SUBSTITUTE(SUBSTITUTE(H6,".",","), ".", ""), "0,00_ ;-0,00 ")),VALUE(TEXT(SUBSTITUTE(SUBSTITUTE(H6,".",","), ".", ""), "0,00_ ;-0,00 ")) )</formula1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7" xr:uid="{00000000-0002-0000-2C00-000005000000}">
      <formula1>IF((DATEVALUE(TEXT(C6, "dd/mm/aaaa"))), C6, TEXT(C6,"dd/mm/aaaa"))</formula1>
    </dataValidation>
  </dataValidations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10"/>
  <sheetViews>
    <sheetView topLeftCell="C1" workbookViewId="0">
      <selection activeCell="B8" sqref="B8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282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ht="129" customHeight="1" x14ac:dyDescent="0.35">
      <c r="A6" s="1" t="s">
        <v>154</v>
      </c>
      <c r="B6" s="1" t="s">
        <v>197</v>
      </c>
      <c r="C6" s="6">
        <v>43935</v>
      </c>
      <c r="D6" s="18" t="s">
        <v>165</v>
      </c>
      <c r="E6" s="23" t="s">
        <v>288</v>
      </c>
      <c r="F6" s="21">
        <v>0</v>
      </c>
      <c r="G6" s="21">
        <v>0</v>
      </c>
      <c r="H6" s="26">
        <v>610</v>
      </c>
      <c r="I6" s="21">
        <v>0</v>
      </c>
    </row>
    <row r="7" spans="1:9" ht="116" x14ac:dyDescent="0.35">
      <c r="A7" s="1" t="s">
        <v>283</v>
      </c>
      <c r="B7" s="1" t="s">
        <v>287</v>
      </c>
      <c r="C7" s="6">
        <v>43935</v>
      </c>
      <c r="D7" s="18" t="s">
        <v>165</v>
      </c>
      <c r="E7" s="23" t="s">
        <v>288</v>
      </c>
      <c r="F7" s="21">
        <v>0</v>
      </c>
      <c r="G7" s="21">
        <v>0</v>
      </c>
      <c r="H7" s="26">
        <v>610</v>
      </c>
      <c r="I7" s="21">
        <v>0</v>
      </c>
    </row>
    <row r="8" spans="1:9" ht="116" x14ac:dyDescent="0.35">
      <c r="A8" s="1" t="s">
        <v>65</v>
      </c>
      <c r="B8" s="1" t="s">
        <v>289</v>
      </c>
      <c r="C8" s="6">
        <v>43935</v>
      </c>
      <c r="D8" s="18" t="s">
        <v>165</v>
      </c>
      <c r="E8" s="23" t="s">
        <v>288</v>
      </c>
      <c r="F8" s="21">
        <v>0</v>
      </c>
      <c r="G8" s="21">
        <v>0</v>
      </c>
      <c r="H8" s="26">
        <v>300</v>
      </c>
      <c r="I8" s="21">
        <v>0</v>
      </c>
    </row>
    <row r="9" spans="1:9" ht="116" x14ac:dyDescent="0.35">
      <c r="A9" s="1" t="s">
        <v>284</v>
      </c>
      <c r="B9" s="1" t="s">
        <v>287</v>
      </c>
      <c r="C9" s="6">
        <v>43935</v>
      </c>
      <c r="D9" s="18" t="s">
        <v>165</v>
      </c>
      <c r="E9" s="23" t="s">
        <v>288</v>
      </c>
      <c r="F9" s="21">
        <v>0</v>
      </c>
      <c r="G9" s="21">
        <v>0</v>
      </c>
      <c r="H9" s="26">
        <v>410</v>
      </c>
      <c r="I9" s="21">
        <v>0</v>
      </c>
    </row>
    <row r="10" spans="1:9" ht="116" x14ac:dyDescent="0.35">
      <c r="A10" s="1" t="s">
        <v>285</v>
      </c>
      <c r="B10" s="1" t="s">
        <v>287</v>
      </c>
      <c r="C10" s="6">
        <v>43935</v>
      </c>
      <c r="D10" s="18" t="s">
        <v>165</v>
      </c>
      <c r="E10" s="23" t="s">
        <v>288</v>
      </c>
      <c r="F10" s="21">
        <v>0</v>
      </c>
      <c r="G10" s="21">
        <v>0</v>
      </c>
      <c r="H10" s="26">
        <v>410</v>
      </c>
      <c r="I10" s="21">
        <v>0</v>
      </c>
    </row>
  </sheetData>
  <mergeCells count="3">
    <mergeCell ref="A1:G1"/>
    <mergeCell ref="A2:G2"/>
    <mergeCell ref="A3:G3"/>
  </mergeCells>
  <dataValidations count="5"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10" xr:uid="{00000000-0002-0000-2D00-000000000000}">
      <formula1>IF((DATEVALUE(TEXT(C6, "dd/mm/aaaa"))), C6, TEXT(C6,"dd/mm/aaaa"))</formula1>
    </dataValidation>
    <dataValidation type="custom" showInputMessage="1" showErrorMessage="1" errorTitle="Valor Passagem" error="O Valor Passagem é Invalido!_x000a__x000a_Provavelmento o formato do valor está fora do padrão, observe se utilizou &quot;Ponto&quot; para separar os decimais, é necessário &quot;Virgula&quot; para separar os decimais, ou então foi digitado Texto." promptTitle="Valor Passagem" prompt="Campo Numérico, com 02 casas decimais sem separador de milhar." sqref="H6:H10" xr:uid="{00000000-0002-0000-2D00-000001000000}">
      <formula1>IF(VALUE(TEXT(SUBSTITUTE(SUBSTITUTE(H6,".",","), ".", ""), "0,00_ ;-0,00 ")) = VALUE(H6),VALUE(TEXT(SUBSTITUTE(SUBSTITUTE(H6,".",","), ".", ""), "0,00_ ;-0,00 ")),VALUE(TEXT(SUBSTITUTE(SUBSTITUTE(H6,".",","), ".", ""), "0,00_ ;-0,00 ")) )</formula1>
    </dataValidation>
    <dataValidation allowBlank="1" showInputMessage="1" showErrorMessage="1" promptTitle="Destino" prompt="Campo Livre" sqref="D6:E10" xr:uid="{00000000-0002-0000-2D00-000002000000}"/>
    <dataValidation type="textLength" showInputMessage="1" showErrorMessage="1" errorTitle="Cargo" error="Quantidade de caracter Insuficiente_x000a__x000a_no mínimo 5 caracteres e no máximo 200 caracteres" promptTitle="Cargo" prompt="Cargo (até 200 caracteres)" sqref="B6:B10" xr:uid="{00000000-0002-0000-2D00-000003000000}">
      <formula1>5</formula1>
      <formula2>200</formula2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 A10" xr:uid="{00000000-0002-0000-2D00-000004000000}">
      <formula1>5</formula1>
      <formula2>200</formula2>
    </dataValidation>
  </dataValidations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6"/>
  <sheetViews>
    <sheetView workbookViewId="0">
      <selection activeCell="B14" sqref="B14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290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6"/>
  <sheetViews>
    <sheetView workbookViewId="0">
      <selection activeCell="C15" sqref="C15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291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6"/>
  <sheetViews>
    <sheetView workbookViewId="0">
      <selection activeCell="C14" sqref="C14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292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workbookViewId="0">
      <selection activeCell="A5" sqref="A5:XFD5"/>
    </sheetView>
  </sheetViews>
  <sheetFormatPr defaultRowHeight="14.5" x14ac:dyDescent="0.35"/>
  <cols>
    <col min="1" max="1" width="35.1796875" customWidth="1"/>
    <col min="2" max="2" width="40.81640625" customWidth="1"/>
    <col min="3" max="3" width="22.54296875" customWidth="1"/>
    <col min="4" max="4" width="24.81640625" customWidth="1"/>
    <col min="5" max="5" width="42.453125" customWidth="1"/>
    <col min="6" max="6" width="14.7265625" bestFit="1" customWidth="1"/>
    <col min="7" max="7" width="27.453125" customWidth="1"/>
  </cols>
  <sheetData>
    <row r="1" spans="1:7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7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7" ht="15.5" x14ac:dyDescent="0.35">
      <c r="A3" s="100" t="s">
        <v>28</v>
      </c>
      <c r="B3" s="100"/>
      <c r="C3" s="100"/>
      <c r="D3" s="100"/>
      <c r="E3" s="100"/>
      <c r="F3" s="100"/>
      <c r="G3" s="100"/>
    </row>
    <row r="5" spans="1:7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10</v>
      </c>
    </row>
    <row r="6" spans="1:7" ht="61.5" customHeight="1" x14ac:dyDescent="0.35">
      <c r="A6" s="1"/>
      <c r="B6" s="1"/>
      <c r="C6" s="3"/>
      <c r="D6" s="1"/>
      <c r="E6" s="4"/>
      <c r="F6" s="5">
        <v>0</v>
      </c>
      <c r="G6" s="5">
        <v>0</v>
      </c>
    </row>
    <row r="8" spans="1:7" ht="25" customHeight="1" x14ac:dyDescent="0.35"/>
    <row r="9" spans="1:7" ht="25" customHeight="1" x14ac:dyDescent="0.35"/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6"/>
  <sheetViews>
    <sheetView workbookViewId="0">
      <selection activeCell="C10" sqref="C10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293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6"/>
  <sheetViews>
    <sheetView workbookViewId="0">
      <selection sqref="A1:XFD104857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294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6"/>
  <sheetViews>
    <sheetView workbookViewId="0">
      <selection sqref="A1:XFD104857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295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I6"/>
  <sheetViews>
    <sheetView workbookViewId="0">
      <selection activeCell="A15" sqref="A15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296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6"/>
  <sheetViews>
    <sheetView workbookViewId="0">
      <selection sqref="A1:XFD104857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297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6"/>
  <sheetViews>
    <sheetView workbookViewId="0">
      <selection activeCell="C12" sqref="C12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298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6"/>
  <sheetViews>
    <sheetView workbookViewId="0">
      <selection activeCell="B13" sqref="B13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299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6"/>
  <sheetViews>
    <sheetView workbookViewId="0">
      <selection activeCell="B14" sqref="B14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300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6"/>
  <sheetViews>
    <sheetView workbookViewId="0">
      <selection activeCell="A6" sqref="A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301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6"/>
  <sheetViews>
    <sheetView topLeftCell="C1" workbookViewId="0">
      <selection activeCell="D9" sqref="D9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302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  <c r="C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"/>
  <sheetViews>
    <sheetView topLeftCell="A11" workbookViewId="0">
      <selection activeCell="A25" sqref="A25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42.453125" customWidth="1"/>
    <col min="6" max="6" width="14.7265625" bestFit="1" customWidth="1"/>
    <col min="7" max="7" width="27.453125" customWidth="1"/>
  </cols>
  <sheetData>
    <row r="1" spans="1:7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7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7" ht="15.5" x14ac:dyDescent="0.35">
      <c r="A3" s="100" t="s">
        <v>30</v>
      </c>
      <c r="B3" s="100"/>
      <c r="C3" s="100"/>
      <c r="D3" s="100"/>
      <c r="E3" s="100"/>
      <c r="F3" s="100"/>
      <c r="G3" s="100"/>
    </row>
    <row r="4" spans="1:7" ht="15.5" x14ac:dyDescent="0.35">
      <c r="A4" s="7"/>
      <c r="B4" s="7"/>
      <c r="C4" s="7"/>
      <c r="D4" s="7"/>
      <c r="E4" s="7"/>
      <c r="F4" s="7"/>
      <c r="G4" s="7"/>
    </row>
    <row r="5" spans="1:7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10</v>
      </c>
    </row>
    <row r="6" spans="1:7" ht="50.25" customHeight="1" x14ac:dyDescent="0.35">
      <c r="A6" s="1" t="s">
        <v>42</v>
      </c>
      <c r="B6" s="1" t="s">
        <v>8</v>
      </c>
      <c r="C6" s="3" t="s">
        <v>31</v>
      </c>
      <c r="D6" s="1" t="s">
        <v>34</v>
      </c>
      <c r="E6" s="4" t="s">
        <v>57</v>
      </c>
      <c r="F6" s="5">
        <v>699.42</v>
      </c>
      <c r="G6" s="5">
        <v>760</v>
      </c>
    </row>
    <row r="7" spans="1:7" ht="83.25" customHeight="1" x14ac:dyDescent="0.35">
      <c r="A7" s="1" t="s">
        <v>42</v>
      </c>
      <c r="B7" s="1" t="s">
        <v>8</v>
      </c>
      <c r="C7" s="1" t="s">
        <v>35</v>
      </c>
      <c r="D7" s="4" t="s">
        <v>36</v>
      </c>
      <c r="E7" s="4" t="s">
        <v>37</v>
      </c>
      <c r="F7" s="5">
        <v>381.5</v>
      </c>
      <c r="G7" s="5">
        <v>0</v>
      </c>
    </row>
    <row r="8" spans="1:7" ht="81.75" customHeight="1" x14ac:dyDescent="0.35">
      <c r="A8" s="1" t="s">
        <v>42</v>
      </c>
      <c r="B8" s="1" t="s">
        <v>8</v>
      </c>
      <c r="C8" s="1" t="s">
        <v>39</v>
      </c>
      <c r="D8" s="4" t="s">
        <v>38</v>
      </c>
      <c r="E8" s="4" t="s">
        <v>37</v>
      </c>
      <c r="F8" s="5">
        <v>763.01</v>
      </c>
      <c r="G8" s="5">
        <v>162</v>
      </c>
    </row>
    <row r="9" spans="1:7" ht="172.5" customHeight="1" x14ac:dyDescent="0.35">
      <c r="A9" s="1" t="s">
        <v>52</v>
      </c>
      <c r="B9" s="1" t="s">
        <v>41</v>
      </c>
      <c r="C9" s="1" t="s">
        <v>44</v>
      </c>
      <c r="D9" s="4" t="s">
        <v>43</v>
      </c>
      <c r="E9" s="4" t="s">
        <v>45</v>
      </c>
      <c r="F9" s="5">
        <v>1297.1300000000001</v>
      </c>
      <c r="G9" s="5">
        <f>950+201</f>
        <v>1151</v>
      </c>
    </row>
    <row r="10" spans="1:7" ht="168.75" customHeight="1" x14ac:dyDescent="0.35">
      <c r="A10" s="1" t="s">
        <v>40</v>
      </c>
      <c r="B10" s="1" t="s">
        <v>8</v>
      </c>
      <c r="C10" s="1" t="s">
        <v>44</v>
      </c>
      <c r="D10" s="4" t="s">
        <v>43</v>
      </c>
      <c r="E10" s="4" t="s">
        <v>45</v>
      </c>
      <c r="F10" s="5">
        <v>1297.1300000000001</v>
      </c>
      <c r="G10" s="5">
        <f>950+201</f>
        <v>1151</v>
      </c>
    </row>
    <row r="11" spans="1:7" ht="101.25" customHeight="1" x14ac:dyDescent="0.35">
      <c r="A11" s="1" t="s">
        <v>42</v>
      </c>
      <c r="B11" s="1" t="s">
        <v>8</v>
      </c>
      <c r="C11" s="1" t="s">
        <v>47</v>
      </c>
      <c r="D11" s="4" t="s">
        <v>46</v>
      </c>
      <c r="E11" s="4" t="s">
        <v>37</v>
      </c>
      <c r="F11" s="5">
        <v>1017.34</v>
      </c>
      <c r="G11" s="5">
        <f>240+265</f>
        <v>505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6"/>
  <sheetViews>
    <sheetView workbookViewId="0">
      <selection activeCell="D15" sqref="D15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303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6"/>
  <sheetViews>
    <sheetView workbookViewId="0">
      <selection activeCell="B17" sqref="B17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304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6"/>
  <sheetViews>
    <sheetView workbookViewId="0">
      <selection activeCell="C17" sqref="C17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305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6"/>
  <sheetViews>
    <sheetView workbookViewId="0">
      <selection activeCell="B13" sqref="B13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307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6"/>
  <sheetViews>
    <sheetView workbookViewId="0">
      <selection activeCell="D18" sqref="D18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306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9"/>
  <sheetViews>
    <sheetView topLeftCell="C1" workbookViewId="0">
      <selection activeCell="A7" sqref="A7:I7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315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ht="58" x14ac:dyDescent="0.35">
      <c r="A6" s="1" t="s">
        <v>308</v>
      </c>
      <c r="B6" s="1" t="s">
        <v>309</v>
      </c>
      <c r="C6" s="3">
        <v>44474</v>
      </c>
      <c r="D6" s="20" t="s">
        <v>212</v>
      </c>
      <c r="E6" s="23" t="s">
        <v>310</v>
      </c>
      <c r="F6" s="21">
        <v>0</v>
      </c>
      <c r="G6" s="24">
        <v>950</v>
      </c>
      <c r="H6" s="26">
        <v>729</v>
      </c>
      <c r="I6" s="21">
        <v>0</v>
      </c>
    </row>
    <row r="7" spans="1:9" ht="58" x14ac:dyDescent="0.35">
      <c r="A7" s="1" t="s">
        <v>311</v>
      </c>
      <c r="B7" s="1" t="s">
        <v>312</v>
      </c>
      <c r="C7" s="3">
        <v>44474</v>
      </c>
      <c r="D7" s="20" t="s">
        <v>212</v>
      </c>
      <c r="E7" s="23" t="s">
        <v>310</v>
      </c>
      <c r="F7" s="21">
        <v>0</v>
      </c>
      <c r="G7" s="24">
        <v>950</v>
      </c>
      <c r="H7" s="26">
        <v>729</v>
      </c>
      <c r="I7" s="21">
        <v>0</v>
      </c>
    </row>
    <row r="8" spans="1:9" ht="29" x14ac:dyDescent="0.35">
      <c r="A8" s="1" t="s">
        <v>313</v>
      </c>
      <c r="B8" s="1" t="s">
        <v>289</v>
      </c>
      <c r="C8" s="3">
        <v>44475</v>
      </c>
      <c r="D8" s="20" t="s">
        <v>118</v>
      </c>
      <c r="E8" s="23" t="s">
        <v>314</v>
      </c>
      <c r="F8" s="21">
        <v>0</v>
      </c>
      <c r="G8" s="24">
        <v>500</v>
      </c>
      <c r="H8" s="26">
        <v>2000</v>
      </c>
      <c r="I8" s="21">
        <v>0</v>
      </c>
    </row>
    <row r="9" spans="1:9" x14ac:dyDescent="0.35">
      <c r="H9" s="27"/>
    </row>
  </sheetData>
  <mergeCells count="3">
    <mergeCell ref="A1:G1"/>
    <mergeCell ref="A2:G2"/>
    <mergeCell ref="A3:G3"/>
  </mergeCells>
  <dataValidations count="6"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8" xr:uid="{00000000-0002-0000-4000-000000000000}">
      <formula1>IF((DATEVALUE(TEXT(C6, "dd/mm/aaaa"))), C6, TEXT(C6,"dd/mm/aaaa"))</formula1>
    </dataValidation>
    <dataValidation type="custom" showInputMessage="1" showErrorMessage="1" errorTitle="Valor Passagem" error="O Valor Passagem é Invalido!_x000a__x000a_Provavelmento o formato do valor está fora do padrão, observe se utilizou &quot;Ponto&quot; para separar os decimais, é necessário &quot;Virgula&quot; para separar os decimais, ou então foi digitado Texto." promptTitle="Valor Passagem" prompt="Campo Numérico, com 02 casas decimais sem separador de milhar." sqref="H6:H8" xr:uid="{00000000-0002-0000-4000-000001000000}">
      <formula1>IF(VALUE(TEXT(SUBSTITUTE(SUBSTITUTE(H6,".",","), ".", ""), "0,00_ ;-0,00 ")) = VALUE(H6),VALUE(TEXT(SUBSTITUTE(SUBSTITUTE(H6,".",","), ".", ""), "0,00_ ;-0,00 ")),VALUE(TEXT(SUBSTITUTE(SUBSTITUTE(H6,".",","), ".", ""), "0,00_ ;-0,00 ")) )</formula1>
    </dataValidation>
    <dataValidation allowBlank="1" showInputMessage="1" showErrorMessage="1" promptTitle="Destino" prompt="Campo Livre" sqref="D6:E8" xr:uid="{00000000-0002-0000-4000-000002000000}"/>
    <dataValidation type="textLength" showInputMessage="1" showErrorMessage="1" errorTitle="Cargo" error="Quantidade de caracter Insuficiente_x000a__x000a_no mínimo 5 caracteres e no máximo 200 caracteres" promptTitle="Cargo" prompt="Cargo (até 200 caracteres)" sqref="B6:B8" xr:uid="{00000000-0002-0000-4000-000003000000}">
      <formula1>5</formula1>
      <formula2>200</formula2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8" xr:uid="{00000000-0002-0000-4000-000004000000}">
      <formula1>5</formula1>
      <formula2>200</formula2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:G8" xr:uid="{00000000-0002-0000-4000-000005000000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</dataValidations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6"/>
  <sheetViews>
    <sheetView workbookViewId="0">
      <selection activeCell="D12" sqref="D12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316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6"/>
  <sheetViews>
    <sheetView workbookViewId="0">
      <selection activeCell="A5" sqref="A5"/>
    </sheetView>
  </sheetViews>
  <sheetFormatPr defaultRowHeight="14.5" x14ac:dyDescent="0.35"/>
  <cols>
    <col min="1" max="1" width="22.26953125" customWidth="1"/>
    <col min="2" max="2" width="20.7265625" customWidth="1"/>
    <col min="3" max="3" width="18.453125" customWidth="1"/>
    <col min="4" max="4" width="24.81640625" customWidth="1"/>
    <col min="5" max="5" width="29.2695312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317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6"/>
  <sheetViews>
    <sheetView topLeftCell="C1" workbookViewId="0">
      <selection activeCell="E12" sqref="E12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318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I6"/>
  <sheetViews>
    <sheetView topLeftCell="C1" workbookViewId="0">
      <selection activeCell="F13" sqref="F13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319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"/>
  <sheetViews>
    <sheetView workbookViewId="0">
      <selection activeCell="B6" sqref="B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42.453125" customWidth="1"/>
    <col min="6" max="6" width="14.7265625" bestFit="1" customWidth="1"/>
    <col min="7" max="7" width="27.453125" customWidth="1"/>
  </cols>
  <sheetData>
    <row r="1" spans="1:7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7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7" ht="15.5" x14ac:dyDescent="0.35">
      <c r="A3" s="100" t="s">
        <v>53</v>
      </c>
      <c r="B3" s="100"/>
      <c r="C3" s="100"/>
      <c r="D3" s="100"/>
      <c r="E3" s="100"/>
      <c r="F3" s="100"/>
      <c r="G3" s="100"/>
    </row>
    <row r="4" spans="1:7" ht="15.5" x14ac:dyDescent="0.35">
      <c r="A4" s="7"/>
      <c r="B4" s="7"/>
      <c r="C4" s="7"/>
      <c r="D4" s="7"/>
      <c r="E4" s="7"/>
      <c r="F4" s="7"/>
      <c r="G4" s="7"/>
    </row>
    <row r="5" spans="1:7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10</v>
      </c>
    </row>
    <row r="6" spans="1:7" ht="50.25" customHeight="1" x14ac:dyDescent="0.35">
      <c r="A6" s="1" t="s">
        <v>42</v>
      </c>
      <c r="B6" s="1" t="s">
        <v>8</v>
      </c>
      <c r="C6" s="3" t="s">
        <v>55</v>
      </c>
      <c r="D6" s="1" t="s">
        <v>54</v>
      </c>
      <c r="E6" s="4" t="s">
        <v>56</v>
      </c>
      <c r="F6" s="5">
        <v>381.5</v>
      </c>
      <c r="G6" s="5">
        <v>570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I6"/>
  <sheetViews>
    <sheetView topLeftCell="C1" workbookViewId="0">
      <selection activeCell="E10" sqref="E10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320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I8"/>
  <sheetViews>
    <sheetView topLeftCell="C1" workbookViewId="0">
      <selection activeCell="E10" sqref="E10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321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ht="43.5" x14ac:dyDescent="0.35">
      <c r="A6" t="s">
        <v>322</v>
      </c>
      <c r="B6" t="s">
        <v>289</v>
      </c>
      <c r="C6" s="29">
        <v>44676</v>
      </c>
      <c r="D6" t="s">
        <v>323</v>
      </c>
      <c r="E6" s="30" t="s">
        <v>324</v>
      </c>
      <c r="F6" s="28">
        <v>150</v>
      </c>
      <c r="G6" s="10">
        <v>1200</v>
      </c>
    </row>
    <row r="7" spans="1:9" ht="43.5" x14ac:dyDescent="0.35">
      <c r="A7" t="s">
        <v>325</v>
      </c>
      <c r="B7" t="s">
        <v>153</v>
      </c>
      <c r="C7" s="29">
        <v>44676</v>
      </c>
      <c r="D7" t="s">
        <v>323</v>
      </c>
      <c r="E7" s="31" t="s">
        <v>324</v>
      </c>
      <c r="F7" s="28">
        <v>150</v>
      </c>
      <c r="G7" s="10">
        <v>1200</v>
      </c>
    </row>
    <row r="8" spans="1:9" ht="43.5" x14ac:dyDescent="0.35">
      <c r="A8" t="s">
        <v>326</v>
      </c>
      <c r="B8" t="s">
        <v>327</v>
      </c>
      <c r="C8" s="29">
        <v>44676</v>
      </c>
      <c r="D8" t="s">
        <v>323</v>
      </c>
      <c r="E8" s="31" t="s">
        <v>324</v>
      </c>
      <c r="F8" s="28">
        <v>150</v>
      </c>
      <c r="G8" s="10">
        <v>1200</v>
      </c>
    </row>
  </sheetData>
  <mergeCells count="3">
    <mergeCell ref="A1:G1"/>
    <mergeCell ref="A2:G2"/>
    <mergeCell ref="A3:G3"/>
  </mergeCells>
  <dataValidations count="5"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" xr:uid="{00000000-0002-0000-4600-000000000000}">
      <formula1>5</formula1>
      <formula2>200</formula2>
    </dataValidation>
    <dataValidation type="textLength" showInputMessage="1" showErrorMessage="1" errorTitle="Cargo" error="Quantidade de caracter Insuficiente_x000a__x000a_no mínimo 5 caracteres e no máximo 200 caracteres" promptTitle="Cargo" prompt="Cargo (até 200 caracteres)" sqref="B6:B8" xr:uid="{00000000-0002-0000-4600-000001000000}">
      <formula1>5</formula1>
      <formula2>200</formula2>
    </dataValidation>
    <dataValidation allowBlank="1" showInputMessage="1" showErrorMessage="1" promptTitle="Destino" prompt="Campo Livre" sqref="D6:E6 E7:E8" xr:uid="{00000000-0002-0000-4600-000002000000}"/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" xr:uid="{00000000-0002-0000-4600-000003000000}">
      <formula1>IF((DATEVALUE(TEXT(C6, "dd/mm/aaaa"))), C6, TEXT(C6,"dd/mm/aaaa"))</formula1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F6" xr:uid="{00000000-0002-0000-4600-000004000000}">
      <formula1>IF(VALUE(TEXT(SUBSTITUTE(SUBSTITUTE(F6,".",","), ".", ""), "0,00_ ;-0,00 ")) = VALUE(F6),VALUE(TEXT(SUBSTITUTE(SUBSTITUTE(F6,".",","), ".", ""), "0,00_ ;-0,00 ")),VALUE(TEXT(SUBSTITUTE(SUBSTITUTE(F6,".",","), ".", ""), "0,00_ ;-0,00 ")) )</formula1>
    </dataValidation>
  </dataValidations>
  <pageMargins left="0.511811024" right="0.511811024" top="0.78740157499999996" bottom="0.78740157499999996" header="0.31496062000000002" footer="0.3149606200000000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I8"/>
  <sheetViews>
    <sheetView topLeftCell="C1" workbookViewId="0">
      <selection activeCell="E9" sqref="E9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342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ht="43.5" x14ac:dyDescent="0.35">
      <c r="A6" s="1" t="s">
        <v>311</v>
      </c>
      <c r="B6" s="1" t="s">
        <v>312</v>
      </c>
      <c r="C6" s="3">
        <v>44325</v>
      </c>
      <c r="D6" s="20" t="s">
        <v>212</v>
      </c>
      <c r="E6" s="23" t="s">
        <v>343</v>
      </c>
      <c r="F6" s="21">
        <v>0</v>
      </c>
      <c r="G6" s="24">
        <v>950</v>
      </c>
      <c r="H6" s="26"/>
      <c r="I6" s="21">
        <v>0</v>
      </c>
    </row>
    <row r="7" spans="1:9" x14ac:dyDescent="0.35">
      <c r="C7" s="29"/>
      <c r="E7" s="31"/>
      <c r="F7" s="28"/>
      <c r="G7" s="10"/>
    </row>
    <row r="8" spans="1:9" x14ac:dyDescent="0.35">
      <c r="C8" s="29"/>
      <c r="E8" s="31"/>
      <c r="F8" s="28"/>
      <c r="G8" s="10"/>
    </row>
  </sheetData>
  <mergeCells count="3">
    <mergeCell ref="A1:G1"/>
    <mergeCell ref="A2:G2"/>
    <mergeCell ref="A3:G3"/>
  </mergeCells>
  <dataValidations count="6"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" xr:uid="{00000000-0002-0000-4700-000000000000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" xr:uid="{00000000-0002-0000-4700-000001000000}">
      <formula1>IF((DATEVALUE(TEXT(C6, "dd/mm/aaaa"))), C6, TEXT(C6,"dd/mm/aaaa"))</formula1>
    </dataValidation>
    <dataValidation allowBlank="1" showInputMessage="1" showErrorMessage="1" promptTitle="Destino" prompt="Campo Livre" sqref="E7:E8 D6:E6" xr:uid="{00000000-0002-0000-4700-000002000000}"/>
    <dataValidation type="textLength" showInputMessage="1" showErrorMessage="1" errorTitle="Cargo" error="Quantidade de caracter Insuficiente_x000a__x000a_no mínimo 5 caracteres e no máximo 200 caracteres" promptTitle="Cargo" prompt="Cargo (até 200 caracteres)" sqref="B6:B8" xr:uid="{00000000-0002-0000-4700-000003000000}">
      <formula1>5</formula1>
      <formula2>200</formula2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" xr:uid="{00000000-0002-0000-4700-000004000000}">
      <formula1>5</formula1>
      <formula2>200</formula2>
    </dataValidation>
    <dataValidation type="custom" showInputMessage="1" showErrorMessage="1" errorTitle="Valor Passagem" error="O Valor Passagem é Invalido!_x000a__x000a_Provavelmento o formato do valor está fora do padrão, observe se utilizou &quot;Ponto&quot; para separar os decimais, é necessário &quot;Virgula&quot; para separar os decimais, ou então foi digitado Texto." promptTitle="Valor Passagem" prompt="Campo Numérico, com 02 casas decimais sem separador de milhar." sqref="H6" xr:uid="{00000000-0002-0000-4700-000005000000}">
      <formula1>IF(VALUE(TEXT(SUBSTITUTE(SUBSTITUTE(H6,".",","), ".", ""), "0,00_ ;-0,00 ")) = VALUE(H6),VALUE(TEXT(SUBSTITUTE(SUBSTITUTE(H6,".",","), ".", ""), "0,00_ ;-0,00 ")),VALUE(TEXT(SUBSTITUTE(SUBSTITUTE(H6,".",","), ".", ""), "0,00_ ;-0,00 ")) )</formula1>
    </dataValidation>
  </dataValidations>
  <pageMargins left="0.511811024" right="0.511811024" top="0.78740157499999996" bottom="0.78740157499999996" header="0.31496062000000002" footer="0.3149606200000000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I7"/>
  <sheetViews>
    <sheetView topLeftCell="C1" workbookViewId="0">
      <selection activeCell="E13" sqref="E13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344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  <row r="7" spans="1:9" x14ac:dyDescent="0.35">
      <c r="C7" s="29"/>
      <c r="E7" s="31"/>
      <c r="F7" s="28"/>
      <c r="G7" s="10"/>
    </row>
  </sheetData>
  <mergeCells count="3">
    <mergeCell ref="A1:G1"/>
    <mergeCell ref="A2:G2"/>
    <mergeCell ref="A3:G3"/>
  </mergeCells>
  <dataValidations count="2">
    <dataValidation allowBlank="1" showInputMessage="1" showErrorMessage="1" promptTitle="Destino" prompt="Campo Livre" sqref="E6:E7" xr:uid="{00000000-0002-0000-4800-000000000000}"/>
    <dataValidation type="textLength" showInputMessage="1" showErrorMessage="1" errorTitle="Cargo" error="Quantidade de caracter Insuficiente_x000a__x000a_no mínimo 5 caracteres e no máximo 200 caracteres" promptTitle="Cargo" prompt="Cargo (até 200 caracteres)" sqref="B6:B7" xr:uid="{00000000-0002-0000-4800-000001000000}">
      <formula1>5</formula1>
      <formula2>200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I9"/>
  <sheetViews>
    <sheetView topLeftCell="C1" workbookViewId="0">
      <selection activeCell="E12" sqref="E12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345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ht="43.5" x14ac:dyDescent="0.35">
      <c r="A6" s="37" t="s">
        <v>311</v>
      </c>
      <c r="B6" s="37" t="s">
        <v>312</v>
      </c>
      <c r="C6" s="22">
        <v>44754</v>
      </c>
      <c r="D6" s="39" t="s">
        <v>212</v>
      </c>
      <c r="E6" s="40" t="s">
        <v>346</v>
      </c>
      <c r="F6" s="41">
        <v>0</v>
      </c>
      <c r="G6" s="42">
        <v>1350</v>
      </c>
      <c r="H6" s="43">
        <v>1750</v>
      </c>
      <c r="I6" s="21">
        <v>0</v>
      </c>
    </row>
    <row r="7" spans="1:9" ht="29" x14ac:dyDescent="0.35">
      <c r="A7" s="37" t="s">
        <v>311</v>
      </c>
      <c r="B7" s="37" t="s">
        <v>312</v>
      </c>
      <c r="C7" s="22">
        <v>44761</v>
      </c>
      <c r="D7" s="39" t="s">
        <v>118</v>
      </c>
      <c r="E7" s="40" t="s">
        <v>347</v>
      </c>
      <c r="F7" s="41">
        <v>0</v>
      </c>
      <c r="G7" s="42">
        <v>2100</v>
      </c>
      <c r="H7" s="43">
        <v>3650</v>
      </c>
      <c r="I7" s="21">
        <v>0</v>
      </c>
    </row>
    <row r="8" spans="1:9" ht="29" x14ac:dyDescent="0.35">
      <c r="A8" s="37" t="s">
        <v>311</v>
      </c>
      <c r="B8" s="37" t="s">
        <v>312</v>
      </c>
      <c r="C8" s="22">
        <v>44767</v>
      </c>
      <c r="D8" s="39" t="s">
        <v>349</v>
      </c>
      <c r="E8" s="40" t="s">
        <v>348</v>
      </c>
      <c r="F8" s="41">
        <v>0</v>
      </c>
      <c r="G8" s="42">
        <v>2100</v>
      </c>
      <c r="H8" s="43">
        <v>3980</v>
      </c>
      <c r="I8" s="21">
        <v>0</v>
      </c>
    </row>
    <row r="9" spans="1:9" x14ac:dyDescent="0.35">
      <c r="G9" s="38"/>
    </row>
  </sheetData>
  <mergeCells count="3">
    <mergeCell ref="A1:G1"/>
    <mergeCell ref="A2:G2"/>
    <mergeCell ref="A3:G3"/>
  </mergeCells>
  <dataValidations count="6"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:G8" xr:uid="{00000000-0002-0000-4900-000000000000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8" xr:uid="{00000000-0002-0000-4900-000001000000}">
      <formula1>IF((DATEVALUE(TEXT(C6, "dd/mm/aaaa"))), C6, TEXT(C6,"dd/mm/aaaa"))</formula1>
    </dataValidation>
    <dataValidation allowBlank="1" showInputMessage="1" showErrorMessage="1" promptTitle="Destino" prompt="Campo Livre" sqref="D6:E8" xr:uid="{00000000-0002-0000-4900-000002000000}"/>
    <dataValidation type="textLength" showInputMessage="1" showErrorMessage="1" errorTitle="Cargo" error="Quantidade de caracter Insuficiente_x000a__x000a_no mínimo 5 caracteres e no máximo 200 caracteres" promptTitle="Cargo" prompt="Cargo (até 200 caracteres)" sqref="B6:B8" xr:uid="{00000000-0002-0000-4900-000003000000}">
      <formula1>5</formula1>
      <formula2>200</formula2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8" xr:uid="{00000000-0002-0000-4900-000004000000}">
      <formula1>5</formula1>
      <formula2>200</formula2>
    </dataValidation>
    <dataValidation type="custom" showInputMessage="1" showErrorMessage="1" errorTitle="Valor Passagem" error="O Valor Passagem é Invalido!_x000a__x000a_Provavelmento o formato do valor está fora do padrão, observe se utilizou &quot;Ponto&quot; para separar os decimais, é necessário &quot;Virgula&quot; para separar os decimais, ou então foi digitado Texto." promptTitle="Valor Passagem" prompt="Campo Numérico, com 02 casas decimais sem separador de milhar." sqref="H6:H8" xr:uid="{00000000-0002-0000-4900-000005000000}">
      <formula1>IF(VALUE(TEXT(SUBSTITUTE(SUBSTITUTE(H6,".",","), ".", ""), "0,00_ ;-0,00 ")) = VALUE(H6),VALUE(TEXT(SUBSTITUTE(SUBSTITUTE(H6,".",","), ".", ""), "0,00_ ;-0,00 ")),VALUE(TEXT(SUBSTITUTE(SUBSTITUTE(H6,".",","), ".", ""), "0,00_ ;-0,00 ")) )</formula1>
    </dataValidation>
  </dataValidations>
  <pageMargins left="0.511811024" right="0.511811024" top="0.78740157499999996" bottom="0.78740157499999996" header="0.31496062000000002" footer="0.3149606200000000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I7"/>
  <sheetViews>
    <sheetView topLeftCell="C1" workbookViewId="0">
      <selection activeCell="E10" sqref="E10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350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s="37" t="s">
        <v>351</v>
      </c>
      <c r="B6" s="37" t="s">
        <v>352</v>
      </c>
      <c r="C6" s="22">
        <v>44799</v>
      </c>
      <c r="D6" s="39" t="s">
        <v>353</v>
      </c>
      <c r="E6" s="40" t="s">
        <v>354</v>
      </c>
      <c r="F6" s="41">
        <v>0</v>
      </c>
      <c r="G6" s="42">
        <v>150</v>
      </c>
      <c r="H6" s="43"/>
      <c r="I6" s="21">
        <v>0</v>
      </c>
    </row>
    <row r="7" spans="1:9" x14ac:dyDescent="0.35">
      <c r="G7" s="38"/>
    </row>
  </sheetData>
  <mergeCells count="3">
    <mergeCell ref="A1:G1"/>
    <mergeCell ref="A2:G2"/>
    <mergeCell ref="A3:G3"/>
  </mergeCells>
  <dataValidations count="6">
    <dataValidation type="custom" showInputMessage="1" showErrorMessage="1" errorTitle="Valor Passagem" error="O Valor Passagem é Invalido!_x000a__x000a_Provavelmento o formato do valor está fora do padrão, observe se utilizou &quot;Ponto&quot; para separar os decimais, é necessário &quot;Virgula&quot; para separar os decimais, ou então foi digitado Texto." promptTitle="Valor Passagem" prompt="Campo Numérico, com 02 casas decimais sem separador de milhar." sqref="H6" xr:uid="{00000000-0002-0000-4A00-000000000000}">
      <formula1>IF(VALUE(TEXT(SUBSTITUTE(SUBSTITUTE(H6,".",","), ".", ""), "0,00_ ;-0,00 ")) = VALUE(H6),VALUE(TEXT(SUBSTITUTE(SUBSTITUTE(H6,".",","), ".", ""), "0,00_ ;-0,00 ")),VALUE(TEXT(SUBSTITUTE(SUBSTITUTE(H6,".",","), ".", ""), "0,00_ ;-0,00 ")) )</formula1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" xr:uid="{00000000-0002-0000-4A00-000001000000}">
      <formula1>5</formula1>
      <formula2>200</formula2>
    </dataValidation>
    <dataValidation type="textLength" showInputMessage="1" showErrorMessage="1" errorTitle="Cargo" error="Quantidade de caracter Insuficiente_x000a__x000a_no mínimo 5 caracteres e no máximo 200 caracteres" promptTitle="Cargo" prompt="Cargo (até 200 caracteres)" sqref="B6" xr:uid="{00000000-0002-0000-4A00-000002000000}">
      <formula1>5</formula1>
      <formula2>200</formula2>
    </dataValidation>
    <dataValidation allowBlank="1" showInputMessage="1" showErrorMessage="1" promptTitle="Destino" prompt="Campo Livre" sqref="D6:E6" xr:uid="{00000000-0002-0000-4A00-000003000000}"/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" xr:uid="{00000000-0002-0000-4A00-000004000000}">
      <formula1>IF((DATEVALUE(TEXT(C6, "dd/mm/aaaa"))), C6, TEXT(C6,"dd/mm/aaaa"))</formula1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" xr:uid="{00000000-0002-0000-4A00-000005000000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</dataValidations>
  <pageMargins left="0.511811024" right="0.511811024" top="0.78740157499999996" bottom="0.78740157499999996" header="0.31496062000000002" footer="0.3149606200000000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I7"/>
  <sheetViews>
    <sheetView topLeftCell="C1" workbookViewId="0">
      <selection activeCell="E10" sqref="E10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361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s="37" t="s">
        <v>355</v>
      </c>
      <c r="B6" s="37" t="s">
        <v>352</v>
      </c>
      <c r="C6" s="22">
        <v>44819</v>
      </c>
      <c r="D6" s="39" t="s">
        <v>356</v>
      </c>
      <c r="E6" s="40" t="s">
        <v>354</v>
      </c>
      <c r="F6" s="41">
        <v>0</v>
      </c>
      <c r="G6" s="42">
        <v>150</v>
      </c>
      <c r="H6" s="43"/>
      <c r="I6" s="21">
        <v>0</v>
      </c>
    </row>
    <row r="7" spans="1:9" x14ac:dyDescent="0.35">
      <c r="G7" s="38"/>
    </row>
  </sheetData>
  <mergeCells count="3">
    <mergeCell ref="A1:G1"/>
    <mergeCell ref="A2:G2"/>
    <mergeCell ref="A3:G3"/>
  </mergeCells>
  <dataValidations count="6"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" xr:uid="{00000000-0002-0000-4B00-000000000000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" xr:uid="{00000000-0002-0000-4B00-000001000000}">
      <formula1>IF((DATEVALUE(TEXT(C6, "dd/mm/aaaa"))), C6, TEXT(C6,"dd/mm/aaaa"))</formula1>
    </dataValidation>
    <dataValidation allowBlank="1" showInputMessage="1" showErrorMessage="1" promptTitle="Destino" prompt="Campo Livre" sqref="D6:E6" xr:uid="{00000000-0002-0000-4B00-000002000000}"/>
    <dataValidation type="textLength" showInputMessage="1" showErrorMessage="1" errorTitle="Cargo" error="Quantidade de caracter Insuficiente_x000a__x000a_no mínimo 5 caracteres e no máximo 200 caracteres" promptTitle="Cargo" prompt="Cargo (até 200 caracteres)" sqref="B6" xr:uid="{00000000-0002-0000-4B00-000003000000}">
      <formula1>5</formula1>
      <formula2>200</formula2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" xr:uid="{00000000-0002-0000-4B00-000004000000}">
      <formula1>5</formula1>
      <formula2>200</formula2>
    </dataValidation>
    <dataValidation type="custom" showInputMessage="1" showErrorMessage="1" errorTitle="Valor Passagem" error="O Valor Passagem é Invalido!_x000a__x000a_Provavelmento o formato do valor está fora do padrão, observe se utilizou &quot;Ponto&quot; para separar os decimais, é necessário &quot;Virgula&quot; para separar os decimais, ou então foi digitado Texto." promptTitle="Valor Passagem" prompt="Campo Numérico, com 02 casas decimais sem separador de milhar." sqref="H6" xr:uid="{00000000-0002-0000-4B00-000005000000}">
      <formula1>IF(VALUE(TEXT(SUBSTITUTE(SUBSTITUTE(H6,".",","), ".", ""), "0,00_ ;-0,00 ")) = VALUE(H6),VALUE(TEXT(SUBSTITUTE(SUBSTITUTE(H6,".",","), ".", ""), "0,00_ ;-0,00 ")),VALUE(TEXT(SUBSTITUTE(SUBSTITUTE(H6,".",","), ".", ""), "0,00_ ;-0,00 ")) )</formula1>
    </dataValidation>
  </dataValidations>
  <pageMargins left="0.511811024" right="0.511811024" top="0.78740157499999996" bottom="0.78740157499999996" header="0.31496062000000002" footer="0.3149606200000000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I7"/>
  <sheetViews>
    <sheetView zoomScale="80" zoomScaleNormal="80" workbookViewId="0">
      <selection activeCell="D18" sqref="D18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362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ht="29" x14ac:dyDescent="0.35">
      <c r="A6" s="37" t="s">
        <v>311</v>
      </c>
      <c r="B6" s="37" t="s">
        <v>312</v>
      </c>
      <c r="C6" s="22">
        <v>44855</v>
      </c>
      <c r="D6" s="39" t="s">
        <v>357</v>
      </c>
      <c r="E6" s="40" t="s">
        <v>358</v>
      </c>
      <c r="F6" s="41">
        <v>0</v>
      </c>
      <c r="G6" s="42">
        <v>2100</v>
      </c>
      <c r="H6" s="43">
        <v>2409</v>
      </c>
      <c r="I6" s="21">
        <v>0</v>
      </c>
    </row>
    <row r="7" spans="1:9" ht="20" customHeight="1" x14ac:dyDescent="0.35">
      <c r="A7" s="37" t="s">
        <v>359</v>
      </c>
      <c r="B7" s="37" t="s">
        <v>352</v>
      </c>
      <c r="C7" s="22">
        <v>44854</v>
      </c>
      <c r="D7" s="39" t="s">
        <v>360</v>
      </c>
      <c r="E7" s="40" t="s">
        <v>354</v>
      </c>
      <c r="F7" s="41">
        <v>0</v>
      </c>
      <c r="G7" s="42">
        <v>150</v>
      </c>
      <c r="H7" s="43"/>
      <c r="I7" s="21">
        <v>0</v>
      </c>
    </row>
  </sheetData>
  <mergeCells count="3">
    <mergeCell ref="A1:G1"/>
    <mergeCell ref="A2:G2"/>
    <mergeCell ref="A3:G3"/>
  </mergeCells>
  <dataValidations count="6">
    <dataValidation type="custom" showInputMessage="1" showErrorMessage="1" errorTitle="Valor Passagem" error="O Valor Passagem é Invalido!_x000a__x000a_Provavelmento o formato do valor está fora do padrão, observe se utilizou &quot;Ponto&quot; para separar os decimais, é necessário &quot;Virgula&quot; para separar os decimais, ou então foi digitado Texto." promptTitle="Valor Passagem" prompt="Campo Numérico, com 02 casas decimais sem separador de milhar." sqref="H6:H7" xr:uid="{00000000-0002-0000-4C00-000000000000}">
      <formula1>IF(VALUE(TEXT(SUBSTITUTE(SUBSTITUTE(H6,".",","), ".", ""), "0,00_ ;-0,00 ")) = VALUE(H6),VALUE(TEXT(SUBSTITUTE(SUBSTITUTE(H6,".",","), ".", ""), "0,00_ ;-0,00 ")),VALUE(TEXT(SUBSTITUTE(SUBSTITUTE(H6,".",","), ".", ""), "0,00_ ;-0,00 ")) )</formula1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7" xr:uid="{00000000-0002-0000-4C00-000001000000}">
      <formula1>5</formula1>
      <formula2>200</formula2>
    </dataValidation>
    <dataValidation type="textLength" showInputMessage="1" showErrorMessage="1" errorTitle="Cargo" error="Quantidade de caracter Insuficiente_x000a__x000a_no mínimo 5 caracteres e no máximo 200 caracteres" promptTitle="Cargo" prompt="Cargo (até 200 caracteres)" sqref="B6:B7" xr:uid="{00000000-0002-0000-4C00-000002000000}">
      <formula1>5</formula1>
      <formula2>200</formula2>
    </dataValidation>
    <dataValidation allowBlank="1" showInputMessage="1" showErrorMessage="1" promptTitle="Destino" prompt="Campo Livre" sqref="D6:E7" xr:uid="{00000000-0002-0000-4C00-000003000000}"/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7" xr:uid="{00000000-0002-0000-4C00-000004000000}">
      <formula1>IF((DATEVALUE(TEXT(C6, "dd/mm/aaaa"))), C6, TEXT(C6,"dd/mm/aaaa"))</formula1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:G7" xr:uid="{00000000-0002-0000-4C00-000005000000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</dataValidations>
  <pageMargins left="0.511811024" right="0.511811024" top="0.78740157499999996" bottom="0.78740157499999996" header="0.31496062000000002" footer="0.3149606200000000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I7"/>
  <sheetViews>
    <sheetView workbookViewId="0">
      <selection activeCell="C5" sqref="C5:I17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363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x14ac:dyDescent="0.35">
      <c r="A6" t="s">
        <v>269</v>
      </c>
    </row>
    <row r="7" spans="1:9" x14ac:dyDescent="0.35">
      <c r="C7" s="29"/>
      <c r="E7" s="31"/>
      <c r="F7" s="28"/>
      <c r="G7" s="10"/>
    </row>
  </sheetData>
  <mergeCells count="3">
    <mergeCell ref="A1:G1"/>
    <mergeCell ref="A2:G2"/>
    <mergeCell ref="A3:G3"/>
  </mergeCells>
  <dataValidations count="2">
    <dataValidation type="textLength" showInputMessage="1" showErrorMessage="1" errorTitle="Cargo" error="Quantidade de caracter Insuficiente_x000a__x000a_no mínimo 5 caracteres e no máximo 200 caracteres" promptTitle="Cargo" prompt="Cargo (até 200 caracteres)" sqref="B6:B7" xr:uid="{00000000-0002-0000-4D00-000000000000}">
      <formula1>5</formula1>
      <formula2>200</formula2>
    </dataValidation>
    <dataValidation allowBlank="1" showInputMessage="1" showErrorMessage="1" promptTitle="Destino" prompt="Campo Livre" sqref="E6:E7" xr:uid="{00000000-0002-0000-4D00-000001000000}"/>
  </dataValidations>
  <pageMargins left="0.511811024" right="0.511811024" top="0.78740157499999996" bottom="0.78740157499999996" header="0.31496062000000002" footer="0.3149606200000000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I9"/>
  <sheetViews>
    <sheetView workbookViewId="0">
      <selection activeCell="B13" sqref="B13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364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ht="29" x14ac:dyDescent="0.35">
      <c r="A6" s="37" t="s">
        <v>325</v>
      </c>
      <c r="B6" s="37" t="s">
        <v>367</v>
      </c>
      <c r="C6" s="22">
        <v>44904</v>
      </c>
      <c r="D6" s="39" t="s">
        <v>357</v>
      </c>
      <c r="E6" s="40" t="s">
        <v>368</v>
      </c>
      <c r="F6" s="41">
        <v>0</v>
      </c>
      <c r="G6" s="42">
        <v>1500</v>
      </c>
      <c r="H6" s="43">
        <v>3323.95</v>
      </c>
      <c r="I6" s="41">
        <v>0</v>
      </c>
    </row>
    <row r="7" spans="1:9" ht="29" x14ac:dyDescent="0.35">
      <c r="A7" s="37" t="s">
        <v>366</v>
      </c>
      <c r="B7" s="37" t="s">
        <v>369</v>
      </c>
      <c r="C7" s="22">
        <v>44904</v>
      </c>
      <c r="D7" s="39" t="s">
        <v>357</v>
      </c>
      <c r="E7" s="40" t="s">
        <v>368</v>
      </c>
      <c r="F7" s="41">
        <v>0</v>
      </c>
      <c r="G7" s="42">
        <v>1500</v>
      </c>
      <c r="H7" s="43">
        <v>3323.95</v>
      </c>
      <c r="I7" s="41">
        <v>0</v>
      </c>
    </row>
    <row r="8" spans="1:9" ht="29" x14ac:dyDescent="0.35">
      <c r="A8" s="37" t="s">
        <v>370</v>
      </c>
      <c r="B8" s="37" t="s">
        <v>352</v>
      </c>
      <c r="C8" s="22">
        <v>44904</v>
      </c>
      <c r="D8" s="39" t="s">
        <v>371</v>
      </c>
      <c r="E8" s="40" t="s">
        <v>372</v>
      </c>
      <c r="F8" s="41">
        <v>0</v>
      </c>
      <c r="G8" s="42">
        <v>150</v>
      </c>
      <c r="H8" s="43"/>
      <c r="I8" s="41">
        <v>0</v>
      </c>
    </row>
    <row r="9" spans="1:9" ht="29" x14ac:dyDescent="0.35">
      <c r="A9" s="37" t="s">
        <v>370</v>
      </c>
      <c r="B9" s="37" t="s">
        <v>352</v>
      </c>
      <c r="C9" s="22">
        <v>44910</v>
      </c>
      <c r="D9" s="39" t="s">
        <v>373</v>
      </c>
      <c r="E9" s="40" t="s">
        <v>372</v>
      </c>
      <c r="F9" s="41">
        <v>0</v>
      </c>
      <c r="G9" s="42">
        <v>150</v>
      </c>
      <c r="H9" s="43"/>
      <c r="I9" s="41">
        <v>0</v>
      </c>
    </row>
  </sheetData>
  <mergeCells count="3">
    <mergeCell ref="A1:G1"/>
    <mergeCell ref="A2:G2"/>
    <mergeCell ref="A3:G3"/>
  </mergeCells>
  <dataValidations count="6">
    <dataValidation allowBlank="1" showInputMessage="1" showErrorMessage="1" promptTitle="Destino" prompt="Campo Livre" sqref="D6:E9" xr:uid="{00000000-0002-0000-4E00-000000000000}"/>
    <dataValidation type="textLength" showInputMessage="1" showErrorMessage="1" errorTitle="Cargo" error="Quantidade de caracter Insuficiente_x000a__x000a_no mínimo 5 caracteres e no máximo 200 caracteres" promptTitle="Cargo" prompt="Cargo (até 200 caracteres)" sqref="B6:B9" xr:uid="{00000000-0002-0000-4E00-000001000000}">
      <formula1>5</formula1>
      <formula2>200</formula2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:G9" xr:uid="{00000000-0002-0000-4E00-000002000000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9" xr:uid="{00000000-0002-0000-4E00-000003000000}">
      <formula1>IF((DATEVALUE(TEXT(C6, "dd/mm/aaaa"))), C6, TEXT(C6,"dd/mm/aaaa"))</formula1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9" xr:uid="{00000000-0002-0000-4E00-000004000000}">
      <formula1>5</formula1>
      <formula2>200</formula2>
    </dataValidation>
    <dataValidation type="custom" showInputMessage="1" showErrorMessage="1" errorTitle="Valor Passagem" error="O Valor Passagem é Invalido!_x000a__x000a_Provavelmento o formato do valor está fora do padrão, observe se utilizou &quot;Ponto&quot; para separar os decimais, é necessário &quot;Virgula&quot; para separar os decimais, ou então foi digitado Texto." promptTitle="Valor Passagem" prompt="Campo Numérico, com 02 casas decimais sem separador de milhar." sqref="H6:H9" xr:uid="{00000000-0002-0000-4E00-000005000000}">
      <formula1>IF(VALUE(TEXT(SUBSTITUTE(SUBSTITUTE(H6,".",","), ".", ""), "0,00_ ;-0,00 ")) = VALUE(H6),VALUE(TEXT(SUBSTITUTE(SUBSTITUTE(H6,".",","), ".", ""), "0,00_ ;-0,00 ")),VALUE(TEXT(SUBSTITUTE(SUBSTITUTE(H6,".",","), ".", ""), "0,00_ ;-0,00 ")) 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"/>
  <sheetViews>
    <sheetView workbookViewId="0">
      <selection activeCell="B26" sqref="B2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42.453125" customWidth="1"/>
    <col min="6" max="6" width="14.7265625" bestFit="1" customWidth="1"/>
    <col min="7" max="7" width="27.453125" customWidth="1"/>
    <col min="9" max="9" width="11.7265625" hidden="1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58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10</v>
      </c>
      <c r="I5" s="2" t="s">
        <v>100</v>
      </c>
    </row>
    <row r="6" spans="1:9" ht="50.25" customHeight="1" x14ac:dyDescent="0.35">
      <c r="A6" s="1" t="s">
        <v>61</v>
      </c>
      <c r="B6" s="1"/>
      <c r="C6" s="3"/>
      <c r="D6" s="1"/>
      <c r="E6" s="4"/>
      <c r="F6" s="5">
        <v>0</v>
      </c>
      <c r="G6" s="5">
        <v>0</v>
      </c>
      <c r="I6" s="5">
        <v>0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I8"/>
  <sheetViews>
    <sheetView workbookViewId="0">
      <selection activeCell="E12" sqref="E12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365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ht="29" x14ac:dyDescent="0.35">
      <c r="A6" s="37" t="s">
        <v>374</v>
      </c>
      <c r="B6" s="37" t="s">
        <v>375</v>
      </c>
      <c r="C6" s="22">
        <v>44935</v>
      </c>
      <c r="D6" s="39" t="s">
        <v>376</v>
      </c>
      <c r="E6" s="40" t="s">
        <v>377</v>
      </c>
      <c r="F6" s="41">
        <v>0</v>
      </c>
      <c r="G6" s="42">
        <v>900</v>
      </c>
      <c r="H6" s="43"/>
      <c r="I6" s="41">
        <v>0</v>
      </c>
    </row>
    <row r="7" spans="1:9" ht="29" x14ac:dyDescent="0.35">
      <c r="A7" s="37" t="s">
        <v>366</v>
      </c>
      <c r="B7" s="37" t="s">
        <v>369</v>
      </c>
      <c r="C7" s="22">
        <v>44952</v>
      </c>
      <c r="D7" s="39" t="s">
        <v>357</v>
      </c>
      <c r="E7" s="40" t="s">
        <v>379</v>
      </c>
      <c r="F7" s="41">
        <v>0</v>
      </c>
      <c r="G7" s="42">
        <v>1500</v>
      </c>
      <c r="H7" s="43">
        <v>2550</v>
      </c>
      <c r="I7" s="41">
        <v>0</v>
      </c>
    </row>
    <row r="8" spans="1:9" ht="29" x14ac:dyDescent="0.35">
      <c r="A8" s="37" t="s">
        <v>351</v>
      </c>
      <c r="B8" s="37" t="s">
        <v>352</v>
      </c>
      <c r="C8" s="22">
        <v>44957</v>
      </c>
      <c r="D8" s="39" t="s">
        <v>378</v>
      </c>
      <c r="E8" s="40" t="s">
        <v>372</v>
      </c>
      <c r="F8" s="41">
        <v>0</v>
      </c>
      <c r="G8" s="42">
        <v>150</v>
      </c>
      <c r="H8" s="43"/>
      <c r="I8" s="41">
        <v>0</v>
      </c>
    </row>
  </sheetData>
  <mergeCells count="3">
    <mergeCell ref="A1:G1"/>
    <mergeCell ref="A2:G2"/>
    <mergeCell ref="A3:G3"/>
  </mergeCells>
  <dataValidations count="6">
    <dataValidation type="textLength" showInputMessage="1" showErrorMessage="1" errorTitle="Cargo" error="Quantidade de caracter Insuficiente_x000a__x000a_no mínimo 5 caracteres e no máximo 200 caracteres" promptTitle="Cargo" prompt="Cargo (até 200 caracteres)" sqref="B6:B8" xr:uid="{00000000-0002-0000-4F00-000000000000}">
      <formula1>5</formula1>
      <formula2>200</formula2>
    </dataValidation>
    <dataValidation allowBlank="1" showInputMessage="1" showErrorMessage="1" promptTitle="Destino" prompt="Campo Livre" sqref="D6:E8" xr:uid="{00000000-0002-0000-4F00-000001000000}"/>
    <dataValidation type="custom" showInputMessage="1" showErrorMessage="1" errorTitle="Valor Passagem" error="O Valor Passagem é Invalido!_x000a__x000a_Provavelmento o formato do valor está fora do padrão, observe se utilizou &quot;Ponto&quot; para separar os decimais, é necessário &quot;Virgula&quot; para separar os decimais, ou então foi digitado Texto." promptTitle="Valor Passagem" prompt="Campo Numérico, com 02 casas decimais sem separador de milhar." sqref="H6:H8" xr:uid="{00000000-0002-0000-4F00-000002000000}">
      <formula1>IF(VALUE(TEXT(SUBSTITUTE(SUBSTITUTE(H6,".",","), ".", ""), "0,00_ ;-0,00 ")) = VALUE(H6),VALUE(TEXT(SUBSTITUTE(SUBSTITUTE(H6,".",","), ".", ""), "0,00_ ;-0,00 ")),VALUE(TEXT(SUBSTITUTE(SUBSTITUTE(H6,".",","), ".", ""), "0,00_ ;-0,00 ")) )</formula1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8" xr:uid="{00000000-0002-0000-4F00-000003000000}">
      <formula1>5</formula1>
      <formula2>200</formula2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8" xr:uid="{00000000-0002-0000-4F00-000004000000}">
      <formula1>IF((DATEVALUE(TEXT(C6, "dd/mm/aaaa"))), C6, TEXT(C6,"dd/mm/aaaa"))</formula1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:G8" xr:uid="{00000000-0002-0000-4F00-000005000000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</dataValidations>
  <pageMargins left="0.511811024" right="0.511811024" top="0.78740157499999996" bottom="0.78740157499999996" header="0.31496062000000002" footer="0.3149606200000000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I7"/>
  <sheetViews>
    <sheetView workbookViewId="0">
      <selection activeCell="C17" sqref="C17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380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2</v>
      </c>
      <c r="B5" s="2" t="s">
        <v>3</v>
      </c>
      <c r="C5" s="2" t="s">
        <v>4</v>
      </c>
      <c r="D5" s="11" t="s">
        <v>189</v>
      </c>
      <c r="E5" s="11" t="s">
        <v>192</v>
      </c>
      <c r="F5" s="11" t="s">
        <v>190</v>
      </c>
      <c r="G5" s="11" t="s">
        <v>191</v>
      </c>
      <c r="H5" s="11" t="s">
        <v>190</v>
      </c>
      <c r="I5" s="11" t="s">
        <v>191</v>
      </c>
    </row>
    <row r="7" spans="1:9" x14ac:dyDescent="0.35">
      <c r="A7" s="29"/>
      <c r="C7" s="31"/>
      <c r="D7" s="28"/>
      <c r="E7" s="10"/>
    </row>
  </sheetData>
  <mergeCells count="3">
    <mergeCell ref="A1:G1"/>
    <mergeCell ref="A2:G2"/>
    <mergeCell ref="A3:G3"/>
  </mergeCells>
  <dataValidations count="1">
    <dataValidation allowBlank="1" showInputMessage="1" showErrorMessage="1" promptTitle="Destino" prompt="Campo Livre" sqref="C6:C7" xr:uid="{00000000-0002-0000-5000-000000000000}"/>
  </dataValidations>
  <pageMargins left="0.511811024" right="0.511811024" top="0.78740157499999996" bottom="0.78740157499999996" header="0.31496062000000002" footer="0.3149606200000000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I7"/>
  <sheetViews>
    <sheetView workbookViewId="0">
      <selection sqref="A1:XFD104857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381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2</v>
      </c>
      <c r="B5" s="2" t="s">
        <v>3</v>
      </c>
      <c r="C5" s="2" t="s">
        <v>4</v>
      </c>
      <c r="D5" s="11" t="s">
        <v>189</v>
      </c>
      <c r="E5" s="11" t="s">
        <v>192</v>
      </c>
      <c r="F5" s="11" t="s">
        <v>190</v>
      </c>
      <c r="G5" s="11" t="s">
        <v>191</v>
      </c>
      <c r="H5" s="11" t="s">
        <v>190</v>
      </c>
      <c r="I5" s="11" t="s">
        <v>191</v>
      </c>
    </row>
    <row r="7" spans="1:9" x14ac:dyDescent="0.35">
      <c r="A7" s="29"/>
      <c r="C7" s="31"/>
      <c r="D7" s="28"/>
      <c r="E7" s="10"/>
    </row>
  </sheetData>
  <mergeCells count="3">
    <mergeCell ref="A1:G1"/>
    <mergeCell ref="A2:G2"/>
    <mergeCell ref="A3:G3"/>
  </mergeCells>
  <dataValidations count="1">
    <dataValidation allowBlank="1" showInputMessage="1" showErrorMessage="1" promptTitle="Destino" prompt="Campo Livre" sqref="C6:C7" xr:uid="{00000000-0002-0000-5100-000000000000}"/>
  </dataValidations>
  <pageMargins left="0.511811024" right="0.511811024" top="0.78740157499999996" bottom="0.78740157499999996" header="0.31496062000000002" footer="0.3149606200000000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I10"/>
  <sheetViews>
    <sheetView topLeftCell="A5" zoomScaleNormal="100" workbookViewId="0">
      <selection activeCell="A9" sqref="A9:XFD9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390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ht="58" x14ac:dyDescent="0.35">
      <c r="A6" s="9" t="s">
        <v>382</v>
      </c>
      <c r="B6" s="37" t="s">
        <v>386</v>
      </c>
      <c r="C6" s="44">
        <v>45026</v>
      </c>
      <c r="D6" s="39" t="s">
        <v>389</v>
      </c>
      <c r="E6" s="40" t="s">
        <v>391</v>
      </c>
      <c r="F6" s="41">
        <v>0</v>
      </c>
      <c r="G6" s="45">
        <v>1890</v>
      </c>
      <c r="H6" s="43"/>
      <c r="I6" s="41">
        <v>0</v>
      </c>
    </row>
    <row r="7" spans="1:9" ht="58" x14ac:dyDescent="0.35">
      <c r="A7" s="9" t="s">
        <v>383</v>
      </c>
      <c r="B7" s="37" t="s">
        <v>367</v>
      </c>
      <c r="C7" s="44">
        <v>45026</v>
      </c>
      <c r="D7" s="39" t="s">
        <v>389</v>
      </c>
      <c r="E7" s="40" t="s">
        <v>391</v>
      </c>
      <c r="F7" s="41">
        <v>0</v>
      </c>
      <c r="G7" s="46">
        <v>1890</v>
      </c>
      <c r="H7" s="43"/>
      <c r="I7" s="41">
        <v>0</v>
      </c>
    </row>
    <row r="8" spans="1:9" ht="58" x14ac:dyDescent="0.35">
      <c r="A8" s="9" t="s">
        <v>384</v>
      </c>
      <c r="B8" s="37" t="s">
        <v>352</v>
      </c>
      <c r="C8" s="44">
        <v>45026</v>
      </c>
      <c r="D8" s="39" t="s">
        <v>389</v>
      </c>
      <c r="E8" s="40" t="s">
        <v>391</v>
      </c>
      <c r="F8" s="41">
        <v>0</v>
      </c>
      <c r="G8" s="46">
        <v>1890</v>
      </c>
      <c r="H8" s="43"/>
      <c r="I8" s="41">
        <v>0</v>
      </c>
    </row>
    <row r="9" spans="1:9" ht="31" customHeight="1" x14ac:dyDescent="0.35">
      <c r="A9" s="9" t="s">
        <v>385</v>
      </c>
      <c r="B9" s="37" t="s">
        <v>387</v>
      </c>
      <c r="C9" s="44">
        <v>45026</v>
      </c>
      <c r="D9" s="39" t="s">
        <v>389</v>
      </c>
      <c r="E9" s="40" t="s">
        <v>392</v>
      </c>
      <c r="F9" s="41">
        <v>0</v>
      </c>
      <c r="G9" s="46">
        <v>1350</v>
      </c>
      <c r="H9" s="43"/>
      <c r="I9" s="41">
        <v>0</v>
      </c>
    </row>
    <row r="10" spans="1:9" ht="43.5" x14ac:dyDescent="0.35">
      <c r="A10" s="9" t="s">
        <v>388</v>
      </c>
      <c r="B10" s="37" t="s">
        <v>312</v>
      </c>
      <c r="C10" s="22">
        <v>45040</v>
      </c>
      <c r="D10" s="39" t="s">
        <v>118</v>
      </c>
      <c r="E10" s="40" t="s">
        <v>395</v>
      </c>
      <c r="F10" s="41">
        <v>0</v>
      </c>
      <c r="G10" s="42">
        <v>1500</v>
      </c>
      <c r="H10" s="43">
        <v>1260</v>
      </c>
      <c r="I10" s="41">
        <v>0</v>
      </c>
    </row>
  </sheetData>
  <mergeCells count="3">
    <mergeCell ref="A1:G1"/>
    <mergeCell ref="A2:G2"/>
    <mergeCell ref="A3:G3"/>
  </mergeCells>
  <dataValidations count="6"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9" xr:uid="{00000000-0002-0000-5200-000000000000}">
      <formula1>5</formula1>
      <formula2>200</formula2>
    </dataValidation>
    <dataValidation type="custom" showInputMessage="1" showErrorMessage="1" errorTitle="Valor Passagem" error="O Valor Passagem é Invalido!_x000a__x000a_Provavelmento o formato do valor está fora do padrão, observe se utilizou &quot;Ponto&quot; para separar os decimais, é necessário &quot;Virgula&quot; para separar os decimais, ou então foi digitado Texto." promptTitle="Valor Passagem" prompt="Campo Numérico, com 02 casas decimais sem separador de milhar." sqref="H6:H10" xr:uid="{00000000-0002-0000-5200-000001000000}">
      <formula1>IF(VALUE(TEXT(SUBSTITUTE(SUBSTITUTE(H6,".",","), ".", ""), "0,00_ ;-0,00 ")) = VALUE(H6),VALUE(TEXT(SUBSTITUTE(SUBSTITUTE(H6,".",","), ".", ""), "0,00_ ;-0,00 ")),VALUE(TEXT(SUBSTITUTE(SUBSTITUTE(H6,".",","), ".", ""), "0,00_ ;-0,00 ")) )</formula1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10" xr:uid="{00000000-0002-0000-5200-000002000000}">
      <formula1>IF((DATEVALUE(TEXT(C6, "dd/mm/aaaa"))), C6, TEXT(C6,"dd/mm/aaaa"))</formula1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:G10" xr:uid="{00000000-0002-0000-5200-000003000000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  <dataValidation type="textLength" showInputMessage="1" showErrorMessage="1" errorTitle="Cargo" error="Quantidade de caracter Insuficiente_x000a__x000a_no mínimo 5 caracteres e no máximo 200 caracteres" promptTitle="Cargo" prompt="Cargo (até 200 caracteres)" sqref="B6:B10" xr:uid="{00000000-0002-0000-5200-000004000000}">
      <formula1>5</formula1>
      <formula2>200</formula2>
    </dataValidation>
    <dataValidation allowBlank="1" showInputMessage="1" showErrorMessage="1" promptTitle="Destino" prompt="Campo Livre" sqref="D6:E10" xr:uid="{00000000-0002-0000-5200-000005000000}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I7"/>
  <sheetViews>
    <sheetView zoomScaleNormal="100" workbookViewId="0">
      <selection activeCell="E15" sqref="E15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398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ht="29" x14ac:dyDescent="0.35">
      <c r="A6" s="9" t="s">
        <v>388</v>
      </c>
      <c r="B6" s="37" t="s">
        <v>312</v>
      </c>
      <c r="C6" s="22">
        <v>45051</v>
      </c>
      <c r="D6" s="39" t="s">
        <v>396</v>
      </c>
      <c r="E6" s="40" t="s">
        <v>394</v>
      </c>
      <c r="F6" s="41">
        <v>0</v>
      </c>
      <c r="G6" s="42">
        <v>2100</v>
      </c>
      <c r="H6" s="43">
        <v>1820</v>
      </c>
      <c r="I6" s="41">
        <v>0</v>
      </c>
    </row>
    <row r="7" spans="1:9" ht="43.5" x14ac:dyDescent="0.35">
      <c r="A7" s="9" t="s">
        <v>388</v>
      </c>
      <c r="B7" s="37" t="s">
        <v>312</v>
      </c>
      <c r="C7" s="22">
        <v>45075</v>
      </c>
      <c r="D7" s="39" t="s">
        <v>397</v>
      </c>
      <c r="E7" s="40" t="s">
        <v>393</v>
      </c>
      <c r="F7" s="41">
        <v>0</v>
      </c>
      <c r="G7" s="42">
        <v>2100</v>
      </c>
      <c r="H7" s="43">
        <v>1486.4</v>
      </c>
      <c r="I7" s="41">
        <v>0</v>
      </c>
    </row>
  </sheetData>
  <mergeCells count="3">
    <mergeCell ref="A1:G1"/>
    <mergeCell ref="A2:G2"/>
    <mergeCell ref="A3:G3"/>
  </mergeCells>
  <dataValidations count="5">
    <dataValidation allowBlank="1" showInputMessage="1" showErrorMessage="1" promptTitle="Destino" prompt="Campo Livre" sqref="D6:E7" xr:uid="{00000000-0002-0000-5300-000000000000}"/>
    <dataValidation type="textLength" showInputMessage="1" showErrorMessage="1" errorTitle="Cargo" error="Quantidade de caracter Insuficiente_x000a__x000a_no mínimo 5 caracteres e no máximo 200 caracteres" promptTitle="Cargo" prompt="Cargo (até 200 caracteres)" sqref="B6:B7" xr:uid="{00000000-0002-0000-5300-000001000000}">
      <formula1>5</formula1>
      <formula2>200</formula2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:G7" xr:uid="{00000000-0002-0000-5300-000002000000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7" xr:uid="{00000000-0002-0000-5300-000003000000}">
      <formula1>IF((DATEVALUE(TEXT(C6, "dd/mm/aaaa"))), C6, TEXT(C6,"dd/mm/aaaa"))</formula1>
    </dataValidation>
    <dataValidation type="custom" showInputMessage="1" showErrorMessage="1" errorTitle="Valor Passagem" error="O Valor Passagem é Invalido!_x000a__x000a_Provavelmento o formato do valor está fora do padrão, observe se utilizou &quot;Ponto&quot; para separar os decimais, é necessário &quot;Virgula&quot; para separar os decimais, ou então foi digitado Texto." promptTitle="Valor Passagem" prompt="Campo Numérico, com 02 casas decimais sem separador de milhar." sqref="H6:H7" xr:uid="{00000000-0002-0000-5300-000004000000}">
      <formula1>IF(VALUE(TEXT(SUBSTITUTE(SUBSTITUTE(H6,".",","), ".", ""), "0,00_ ;-0,00 ")) = VALUE(H6),VALUE(TEXT(SUBSTITUTE(SUBSTITUTE(H6,".",","), ".", ""), "0,00_ ;-0,00 ")),VALUE(TEXT(SUBSTITUTE(SUBSTITUTE(H6,".",","), ".", ""), "0,00_ ;-0,00 ")) )</formula1>
    </dataValidation>
  </dataValidations>
  <pageMargins left="0.511811024" right="0.511811024" top="0.78740157499999996" bottom="0.78740157499999996" header="0.31496062000000002" footer="0.3149606200000000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80701-EF3C-4C63-8B98-DC6575B4956F}">
  <dimension ref="A1:I6"/>
  <sheetViews>
    <sheetView zoomScaleNormal="100" workbookViewId="0">
      <selection activeCell="A5" sqref="A5:XFD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402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ht="31" customHeight="1" x14ac:dyDescent="0.35">
      <c r="A6" s="9" t="s">
        <v>385</v>
      </c>
      <c r="B6" s="37" t="s">
        <v>387</v>
      </c>
      <c r="C6" s="44">
        <v>45091</v>
      </c>
      <c r="D6" s="39" t="s">
        <v>399</v>
      </c>
      <c r="E6" s="40" t="s">
        <v>400</v>
      </c>
      <c r="F6" s="41">
        <v>0</v>
      </c>
      <c r="G6" s="46">
        <v>1500</v>
      </c>
      <c r="H6" s="43">
        <v>2720</v>
      </c>
      <c r="I6" s="41">
        <v>0</v>
      </c>
    </row>
  </sheetData>
  <mergeCells count="3">
    <mergeCell ref="A1:G1"/>
    <mergeCell ref="A2:G2"/>
    <mergeCell ref="A3:G3"/>
  </mergeCells>
  <dataValidations count="6">
    <dataValidation allowBlank="1" showInputMessage="1" showErrorMessage="1" promptTitle="Destino" prompt="Campo Livre" sqref="D6:E6" xr:uid="{F59093AE-391A-464A-BDA0-84E36E3467B0}"/>
    <dataValidation type="textLength" showInputMessage="1" showErrorMessage="1" errorTitle="Cargo" error="Quantidade de caracter Insuficiente_x000a__x000a_no mínimo 5 caracteres e no máximo 200 caracteres" promptTitle="Cargo" prompt="Cargo (até 200 caracteres)" sqref="B6" xr:uid="{ACBCAD28-6075-40AD-9C7F-2D60F93E7769}">
      <formula1>5</formula1>
      <formula2>200</formula2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" xr:uid="{9CD538A8-57EC-47D1-98A0-C0C7D6F42E63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" xr:uid="{BF2B8FA9-B546-4D62-8343-2C56FB1CF334}">
      <formula1>IF((DATEVALUE(TEXT(C6, "dd/mm/aaaa"))), C6, TEXT(C6,"dd/mm/aaaa"))</formula1>
    </dataValidation>
    <dataValidation type="custom" showInputMessage="1" showErrorMessage="1" errorTitle="Valor Passagem" error="O Valor Passagem é Invalido!_x000a__x000a_Provavelmento o formato do valor está fora do padrão, observe se utilizou &quot;Ponto&quot; para separar os decimais, é necessário &quot;Virgula&quot; para separar os decimais, ou então foi digitado Texto." promptTitle="Valor Passagem" prompt="Campo Numérico, com 02 casas decimais sem separador de milhar." sqref="H6" xr:uid="{5C539548-42B9-4D95-813F-7DE28E1E2275}">
      <formula1>IF(VALUE(TEXT(SUBSTITUTE(SUBSTITUTE(H6,".",","), ".", ""), "0,00_ ;-0,00 ")) = VALUE(H6),VALUE(TEXT(SUBSTITUTE(SUBSTITUTE(H6,".",","), ".", ""), "0,00_ ;-0,00 ")),VALUE(TEXT(SUBSTITUTE(SUBSTITUTE(H6,".",","), ".", ""), "0,00_ ;-0,00 ")) )</formula1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" xr:uid="{7335462A-92C0-4E2E-BF89-388B004505CB}">
      <formula1>5</formula1>
      <formula2>200</formula2>
    </dataValidation>
  </dataValidations>
  <pageMargins left="0.511811024" right="0.511811024" top="0.78740157499999996" bottom="0.78740157499999996" header="0.31496062000000002" footer="0.3149606200000000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DB2B0-66E0-4BB2-939F-6EF8B24BF12E}">
  <dimension ref="A1:I7"/>
  <sheetViews>
    <sheetView workbookViewId="0">
      <selection activeCell="B12" sqref="B12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401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2</v>
      </c>
      <c r="B5" s="2" t="s">
        <v>3</v>
      </c>
      <c r="C5" s="2" t="s">
        <v>4</v>
      </c>
      <c r="D5" s="11" t="s">
        <v>189</v>
      </c>
      <c r="E5" s="11" t="s">
        <v>192</v>
      </c>
      <c r="F5" s="11" t="s">
        <v>190</v>
      </c>
      <c r="G5" s="11" t="s">
        <v>191</v>
      </c>
      <c r="H5" s="11" t="s">
        <v>190</v>
      </c>
      <c r="I5" s="11" t="s">
        <v>191</v>
      </c>
    </row>
    <row r="7" spans="1:9" x14ac:dyDescent="0.35">
      <c r="A7" s="29"/>
      <c r="C7" s="31"/>
      <c r="D7" s="28"/>
      <c r="E7" s="10"/>
    </row>
  </sheetData>
  <mergeCells count="3">
    <mergeCell ref="A1:G1"/>
    <mergeCell ref="A2:G2"/>
    <mergeCell ref="A3:G3"/>
  </mergeCells>
  <dataValidations count="1">
    <dataValidation allowBlank="1" showInputMessage="1" showErrorMessage="1" promptTitle="Destino" prompt="Campo Livre" sqref="C6:C7" xr:uid="{0FD00AFA-8F63-4071-999E-6EB100D27074}"/>
  </dataValidations>
  <pageMargins left="0.511811024" right="0.511811024" top="0.78740157499999996" bottom="0.78740157499999996" header="0.31496062000000002" footer="0.3149606200000000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3538A-AE36-4721-9164-7DB3CD9528A2}">
  <dimension ref="A1:I12"/>
  <sheetViews>
    <sheetView topLeftCell="A6" zoomScale="90" zoomScaleNormal="90" workbookViewId="0">
      <selection activeCell="A3" sqref="A3:G3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403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ht="63.5" customHeight="1" x14ac:dyDescent="0.35">
      <c r="A6" s="9" t="s">
        <v>406</v>
      </c>
      <c r="B6" s="37" t="s">
        <v>289</v>
      </c>
      <c r="C6" s="44">
        <v>45142</v>
      </c>
      <c r="D6" s="39" t="s">
        <v>408</v>
      </c>
      <c r="E6" s="40" t="s">
        <v>407</v>
      </c>
      <c r="F6" s="41">
        <v>0</v>
      </c>
      <c r="G6" s="46">
        <v>1750</v>
      </c>
      <c r="H6" s="43"/>
      <c r="I6" s="41">
        <v>0</v>
      </c>
    </row>
    <row r="7" spans="1:9" ht="59" customHeight="1" x14ac:dyDescent="0.35">
      <c r="A7" s="47" t="s">
        <v>388</v>
      </c>
      <c r="B7" s="37" t="s">
        <v>412</v>
      </c>
      <c r="C7" s="44">
        <v>45145</v>
      </c>
      <c r="D7" s="39" t="s">
        <v>408</v>
      </c>
      <c r="E7" s="40" t="s">
        <v>407</v>
      </c>
      <c r="F7" s="41">
        <v>0</v>
      </c>
      <c r="G7" s="46">
        <v>1350</v>
      </c>
      <c r="H7" s="43"/>
      <c r="I7" s="41">
        <v>0</v>
      </c>
    </row>
    <row r="8" spans="1:9" ht="59.5" customHeight="1" x14ac:dyDescent="0.35">
      <c r="A8" s="47" t="s">
        <v>383</v>
      </c>
      <c r="B8" s="37" t="s">
        <v>413</v>
      </c>
      <c r="C8" s="44">
        <v>45145</v>
      </c>
      <c r="D8" s="39" t="s">
        <v>408</v>
      </c>
      <c r="E8" s="40" t="s">
        <v>407</v>
      </c>
      <c r="F8" s="41">
        <v>0</v>
      </c>
      <c r="G8" s="46">
        <v>1350</v>
      </c>
      <c r="H8" s="43"/>
      <c r="I8" s="41">
        <v>0</v>
      </c>
    </row>
    <row r="9" spans="1:9" ht="60" customHeight="1" x14ac:dyDescent="0.35">
      <c r="A9" s="47" t="s">
        <v>384</v>
      </c>
      <c r="B9" s="37" t="s">
        <v>409</v>
      </c>
      <c r="C9" s="44">
        <v>45145</v>
      </c>
      <c r="D9" s="39" t="s">
        <v>408</v>
      </c>
      <c r="E9" s="40" t="s">
        <v>407</v>
      </c>
      <c r="F9" s="41">
        <v>0</v>
      </c>
      <c r="G9" s="46">
        <v>1350</v>
      </c>
      <c r="H9" s="43"/>
      <c r="I9" s="41">
        <v>0</v>
      </c>
    </row>
    <row r="10" spans="1:9" s="48" customFormat="1" ht="48.5" customHeight="1" x14ac:dyDescent="0.35">
      <c r="A10" s="47" t="s">
        <v>410</v>
      </c>
      <c r="B10" s="37" t="s">
        <v>412</v>
      </c>
      <c r="C10" s="44">
        <v>45160</v>
      </c>
      <c r="D10" s="39" t="s">
        <v>22</v>
      </c>
      <c r="E10" s="40" t="s">
        <v>411</v>
      </c>
      <c r="F10" s="41">
        <v>0</v>
      </c>
      <c r="G10" s="46">
        <v>1500</v>
      </c>
      <c r="H10" s="43">
        <v>4150</v>
      </c>
      <c r="I10" s="41">
        <v>0</v>
      </c>
    </row>
    <row r="11" spans="1:9" s="48" customFormat="1" ht="50.5" customHeight="1" x14ac:dyDescent="0.35">
      <c r="A11" s="47" t="s">
        <v>388</v>
      </c>
      <c r="B11" s="37" t="s">
        <v>412</v>
      </c>
      <c r="C11" s="44">
        <v>45163</v>
      </c>
      <c r="D11" s="39" t="s">
        <v>152</v>
      </c>
      <c r="E11" s="40" t="s">
        <v>414</v>
      </c>
      <c r="F11" s="41">
        <v>0</v>
      </c>
      <c r="G11" s="46">
        <v>2700</v>
      </c>
      <c r="H11" s="43">
        <v>2392</v>
      </c>
      <c r="I11" s="41">
        <v>0</v>
      </c>
    </row>
    <row r="12" spans="1:9" ht="49" customHeight="1" x14ac:dyDescent="0.35">
      <c r="A12" s="47" t="s">
        <v>415</v>
      </c>
      <c r="B12" s="37" t="s">
        <v>409</v>
      </c>
      <c r="C12" s="44">
        <v>45163</v>
      </c>
      <c r="D12" s="39" t="s">
        <v>152</v>
      </c>
      <c r="E12" s="40" t="s">
        <v>414</v>
      </c>
      <c r="F12" s="41">
        <v>0</v>
      </c>
      <c r="G12" s="46">
        <v>2700</v>
      </c>
      <c r="H12" s="43">
        <v>5580</v>
      </c>
      <c r="I12" s="41">
        <v>0</v>
      </c>
    </row>
  </sheetData>
  <mergeCells count="3">
    <mergeCell ref="A1:G1"/>
    <mergeCell ref="A2:G2"/>
    <mergeCell ref="A3:G3"/>
  </mergeCells>
  <dataValidations count="6">
    <dataValidation allowBlank="1" showInputMessage="1" showErrorMessage="1" promptTitle="Destino" prompt="Campo Livre" sqref="D6:E12" xr:uid="{F716ABB2-078C-4533-A26C-464DCB877F23}"/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12" xr:uid="{74105D40-F387-45A7-AEA6-15CEDB1733FA}">
      <formula1>5</formula1>
      <formula2>200</formula2>
    </dataValidation>
    <dataValidation type="custom" showInputMessage="1" showErrorMessage="1" errorTitle="Valor Passagem" error="O Valor Passagem é Invalido!_x000a__x000a_Provavelmento o formato do valor está fora do padrão, observe se utilizou &quot;Ponto&quot; para separar os decimais, é necessário &quot;Virgula&quot; para separar os decimais, ou então foi digitado Texto." promptTitle="Valor Passagem" prompt="Campo Numérico, com 02 casas decimais sem separador de milhar." sqref="H6:H12" xr:uid="{8936F440-5548-4EA5-B0A1-0287A43073BD}">
      <formula1>IF(VALUE(TEXT(SUBSTITUTE(SUBSTITUTE(H6,".",","), ".", ""), "0,00_ ;-0,00 ")) = VALUE(H6),VALUE(TEXT(SUBSTITUTE(SUBSTITUTE(H6,".",","), ".", ""), "0,00_ ;-0,00 ")),VALUE(TEXT(SUBSTITUTE(SUBSTITUTE(H6,".",","), ".", ""), "0,00_ ;-0,00 ")) )</formula1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12" xr:uid="{98170EA0-2CFD-4B1F-8821-DA0AAC38F388}">
      <formula1>IF((DATEVALUE(TEXT(C6, "dd/mm/aaaa"))), C6, TEXT(C6,"dd/mm/aaaa"))</formula1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:G12" xr:uid="{EF7A4BB8-2865-4169-9BD9-300592043B5A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  <dataValidation type="textLength" showInputMessage="1" showErrorMessage="1" errorTitle="Cargo" error="Quantidade de caracter Insuficiente_x000a__x000a_no mínimo 5 caracteres e no máximo 200 caracteres" promptTitle="Cargo" prompt="Cargo (até 200 caracteres)" sqref="B6:B12" xr:uid="{0C7BED26-CBA2-4093-8BE4-2708D8229F0A}">
      <formula1>5</formula1>
      <formula2>200</formula2>
    </dataValidation>
  </dataValidations>
  <pageMargins left="0.511811024" right="0.511811024" top="0.78740157499999996" bottom="0.78740157499999996" header="0.31496062000000002" footer="0.3149606200000000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566DA-8E9D-4365-8DDA-29A90BC45545}">
  <dimension ref="A1:I11"/>
  <sheetViews>
    <sheetView workbookViewId="0">
      <selection activeCell="D9" sqref="D9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404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s="49" customFormat="1" ht="43.5" x14ac:dyDescent="0.35">
      <c r="A6" s="47" t="s">
        <v>388</v>
      </c>
      <c r="B6" s="37" t="s">
        <v>412</v>
      </c>
      <c r="C6" s="44">
        <v>45177</v>
      </c>
      <c r="D6" s="39" t="s">
        <v>204</v>
      </c>
      <c r="E6" s="40" t="s">
        <v>416</v>
      </c>
      <c r="F6" s="41">
        <v>0</v>
      </c>
      <c r="G6" s="46">
        <v>2700</v>
      </c>
      <c r="H6" s="43">
        <v>2066</v>
      </c>
      <c r="I6" s="41">
        <v>0</v>
      </c>
    </row>
    <row r="7" spans="1:9" s="49" customFormat="1" ht="43.5" x14ac:dyDescent="0.35">
      <c r="A7" s="47" t="s">
        <v>383</v>
      </c>
      <c r="B7" s="37" t="s">
        <v>413</v>
      </c>
      <c r="C7" s="44">
        <v>45177</v>
      </c>
      <c r="D7" s="39" t="s">
        <v>204</v>
      </c>
      <c r="E7" s="40" t="s">
        <v>416</v>
      </c>
      <c r="F7" s="41">
        <v>0</v>
      </c>
      <c r="G7" s="46">
        <v>2700</v>
      </c>
      <c r="H7" s="43">
        <v>2019</v>
      </c>
      <c r="I7" s="41">
        <v>0</v>
      </c>
    </row>
    <row r="8" spans="1:9" s="49" customFormat="1" ht="43.5" x14ac:dyDescent="0.35">
      <c r="A8" s="47" t="s">
        <v>415</v>
      </c>
      <c r="B8" s="37" t="s">
        <v>409</v>
      </c>
      <c r="C8" s="44">
        <v>45177</v>
      </c>
      <c r="D8" s="39" t="s">
        <v>204</v>
      </c>
      <c r="E8" s="40" t="s">
        <v>416</v>
      </c>
      <c r="F8" s="41">
        <v>0</v>
      </c>
      <c r="G8" s="46">
        <v>2700</v>
      </c>
      <c r="H8" s="43">
        <v>2066</v>
      </c>
      <c r="I8" s="41">
        <v>0</v>
      </c>
    </row>
    <row r="9" spans="1:9" s="49" customFormat="1" ht="46.5" customHeight="1" x14ac:dyDescent="0.35">
      <c r="A9" s="47" t="s">
        <v>388</v>
      </c>
      <c r="B9" s="37" t="s">
        <v>412</v>
      </c>
      <c r="C9" s="44">
        <v>45191</v>
      </c>
      <c r="D9" s="39" t="s">
        <v>118</v>
      </c>
      <c r="E9" s="40" t="s">
        <v>417</v>
      </c>
      <c r="F9" s="41">
        <v>0</v>
      </c>
      <c r="G9" s="46">
        <v>2700</v>
      </c>
      <c r="H9" s="43">
        <v>2066</v>
      </c>
      <c r="I9" s="41">
        <v>0</v>
      </c>
    </row>
    <row r="10" spans="1:9" s="49" customFormat="1" ht="45" customHeight="1" x14ac:dyDescent="0.35">
      <c r="A10" s="47" t="s">
        <v>383</v>
      </c>
      <c r="B10" s="37" t="s">
        <v>413</v>
      </c>
      <c r="C10" s="44">
        <v>45191</v>
      </c>
      <c r="D10" s="39" t="s">
        <v>118</v>
      </c>
      <c r="E10" s="40" t="s">
        <v>417</v>
      </c>
      <c r="F10" s="41">
        <v>0</v>
      </c>
      <c r="G10" s="46">
        <v>2700</v>
      </c>
      <c r="H10" s="43">
        <v>2019</v>
      </c>
      <c r="I10" s="41">
        <v>0</v>
      </c>
    </row>
    <row r="11" spans="1:9" s="49" customFormat="1" ht="45.5" customHeight="1" x14ac:dyDescent="0.35">
      <c r="A11" s="47" t="s">
        <v>415</v>
      </c>
      <c r="B11" s="37" t="s">
        <v>409</v>
      </c>
      <c r="C11" s="44">
        <v>45191</v>
      </c>
      <c r="D11" s="39" t="s">
        <v>118</v>
      </c>
      <c r="E11" s="40" t="s">
        <v>417</v>
      </c>
      <c r="F11" s="41">
        <v>0</v>
      </c>
      <c r="G11" s="46">
        <v>2700</v>
      </c>
      <c r="H11" s="43">
        <v>793</v>
      </c>
      <c r="I11" s="41">
        <v>0</v>
      </c>
    </row>
  </sheetData>
  <mergeCells count="3">
    <mergeCell ref="A1:G1"/>
    <mergeCell ref="A2:G2"/>
    <mergeCell ref="A3:G3"/>
  </mergeCells>
  <dataValidations count="6">
    <dataValidation allowBlank="1" showInputMessage="1" showErrorMessage="1" promptTitle="Destino" prompt="Campo Livre" sqref="D6:E11" xr:uid="{A589FE78-AC0D-437D-A6A6-AAA457A17CFA}"/>
    <dataValidation type="textLength" showInputMessage="1" showErrorMessage="1" errorTitle="Cargo" error="Quantidade de caracter Insuficiente_x000a__x000a_no mínimo 5 caracteres e no máximo 200 caracteres" promptTitle="Cargo" prompt="Cargo (até 200 caracteres)" sqref="B6:B11" xr:uid="{08DB792D-76D6-4C05-9D09-64E40FAA6397}">
      <formula1>5</formula1>
      <formula2>200</formula2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:G11" xr:uid="{AD00B582-0CDA-4554-BA94-410023E51017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11" xr:uid="{B3F8D383-D5DB-4A57-B9EE-502340D5B323}">
      <formula1>IF((DATEVALUE(TEXT(C6, "dd/mm/aaaa"))), C6, TEXT(C6,"dd/mm/aaaa"))</formula1>
    </dataValidation>
    <dataValidation type="custom" showInputMessage="1" showErrorMessage="1" errorTitle="Valor Passagem" error="O Valor Passagem é Invalido!_x000a__x000a_Provavelmento o formato do valor está fora do padrão, observe se utilizou &quot;Ponto&quot; para separar os decimais, é necessário &quot;Virgula&quot; para separar os decimais, ou então foi digitado Texto." promptTitle="Valor Passagem" prompt="Campo Numérico, com 02 casas decimais sem separador de milhar." sqref="H6:H11" xr:uid="{F20ADEEB-263D-4504-8934-2607F7E40BF6}">
      <formula1>IF(VALUE(TEXT(SUBSTITUTE(SUBSTITUTE(H6,".",","), ".", ""), "0,00_ ;-0,00 ")) = VALUE(H6),VALUE(TEXT(SUBSTITUTE(SUBSTITUTE(H6,".",","), ".", ""), "0,00_ ;-0,00 ")),VALUE(TEXT(SUBSTITUTE(SUBSTITUTE(H6,".",","), ".", ""), "0,00_ ;-0,00 ")) )</formula1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11" xr:uid="{5601CB3A-63F7-4FA2-8548-9FD280CC678C}">
      <formula1>5</formula1>
      <formula2>200</formula2>
    </dataValidation>
  </dataValidations>
  <pageMargins left="0.511811024" right="0.511811024" top="0.78740157499999996" bottom="0.78740157499999996" header="0.31496062000000002" footer="0.3149606200000000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9283-B8AE-4548-B6A9-74E88FAD175E}">
  <dimension ref="A1:I8"/>
  <sheetViews>
    <sheetView workbookViewId="0">
      <selection sqref="A1:XFD104857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405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s="49" customFormat="1" ht="46.5" customHeight="1" x14ac:dyDescent="0.35">
      <c r="A6" s="47" t="s">
        <v>388</v>
      </c>
      <c r="B6" s="37" t="s">
        <v>412</v>
      </c>
      <c r="C6" s="44">
        <v>45202</v>
      </c>
      <c r="D6" s="39" t="s">
        <v>118</v>
      </c>
      <c r="E6" s="40" t="s">
        <v>418</v>
      </c>
      <c r="F6" s="41">
        <v>0</v>
      </c>
      <c r="G6" s="46">
        <v>1800</v>
      </c>
      <c r="H6" s="43">
        <v>3492.45</v>
      </c>
      <c r="I6" s="41">
        <v>0</v>
      </c>
    </row>
    <row r="7" spans="1:9" ht="43.5" x14ac:dyDescent="0.35">
      <c r="A7" s="47" t="s">
        <v>388</v>
      </c>
      <c r="B7" s="37" t="s">
        <v>412</v>
      </c>
      <c r="C7" s="44">
        <v>45221</v>
      </c>
      <c r="D7" s="39" t="s">
        <v>420</v>
      </c>
      <c r="E7" s="40" t="s">
        <v>419</v>
      </c>
      <c r="F7" s="41">
        <v>0</v>
      </c>
      <c r="G7" s="46">
        <v>2700</v>
      </c>
      <c r="H7" s="43">
        <v>1620</v>
      </c>
      <c r="I7" s="41">
        <v>0</v>
      </c>
    </row>
    <row r="8" spans="1:9" s="49" customFormat="1" ht="45.5" customHeight="1" x14ac:dyDescent="0.35">
      <c r="A8" s="47" t="s">
        <v>415</v>
      </c>
      <c r="B8" s="37" t="s">
        <v>409</v>
      </c>
      <c r="C8" s="44">
        <v>45221</v>
      </c>
      <c r="D8" s="39" t="s">
        <v>420</v>
      </c>
      <c r="E8" s="40" t="s">
        <v>419</v>
      </c>
      <c r="F8" s="41">
        <v>0</v>
      </c>
      <c r="G8" s="46">
        <v>2700</v>
      </c>
      <c r="H8" s="43">
        <v>1620</v>
      </c>
      <c r="I8" s="41">
        <v>0</v>
      </c>
    </row>
  </sheetData>
  <mergeCells count="3">
    <mergeCell ref="A1:G1"/>
    <mergeCell ref="A2:G2"/>
    <mergeCell ref="A3:G3"/>
  </mergeCells>
  <dataValidations count="6">
    <dataValidation allowBlank="1" showInputMessage="1" showErrorMessage="1" promptTitle="Destino" prompt="Campo Livre" sqref="D6:E8" xr:uid="{B382ACFC-4DC9-4528-BEA0-8458ACF8BD81}"/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8" xr:uid="{B5E1AC07-2F3B-4503-B227-A7C45DB3957F}">
      <formula1>5</formula1>
      <formula2>200</formula2>
    </dataValidation>
    <dataValidation type="custom" showInputMessage="1" showErrorMessage="1" errorTitle="Valor Passagem" error="O Valor Passagem é Invalido!_x000a__x000a_Provavelmento o formato do valor está fora do padrão, observe se utilizou &quot;Ponto&quot; para separar os decimais, é necessário &quot;Virgula&quot; para separar os decimais, ou então foi digitado Texto." promptTitle="Valor Passagem" prompt="Campo Numérico, com 02 casas decimais sem separador de milhar." sqref="H6:H8" xr:uid="{5DFC9BB8-DE59-4C56-A006-16B78EB8863D}">
      <formula1>IF(VALUE(TEXT(SUBSTITUTE(SUBSTITUTE(H6,".",","), ".", ""), "0,00_ ;-0,00 ")) = VALUE(H6),VALUE(TEXT(SUBSTITUTE(SUBSTITUTE(H6,".",","), ".", ""), "0,00_ ;-0,00 ")),VALUE(TEXT(SUBSTITUTE(SUBSTITUTE(H6,".",","), ".", ""), "0,00_ ;-0,00 ")) )</formula1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8" xr:uid="{65CC7AFA-6492-4182-8AF3-82E63C9D2FB7}">
      <formula1>IF((DATEVALUE(TEXT(C6, "dd/mm/aaaa"))), C6, TEXT(C6,"dd/mm/aaaa"))</formula1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:G8" xr:uid="{2643CD42-4CC6-4EC5-A09E-5131482FA078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  <dataValidation type="textLength" showInputMessage="1" showErrorMessage="1" errorTitle="Cargo" error="Quantidade de caracter Insuficiente_x000a__x000a_no mínimo 5 caracteres e no máximo 200 caracteres" promptTitle="Cargo" prompt="Cargo (até 200 caracteres)" sqref="B6:B8" xr:uid="{A1A5FB8F-B6EE-42BA-B983-3ED3B42E46B9}">
      <formula1>5</formula1>
      <formula2>200</formula2>
    </dataValidation>
  </dataValidation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"/>
  <sheetViews>
    <sheetView workbookViewId="0">
      <selection activeCell="A6" sqref="A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42.453125" customWidth="1"/>
    <col min="6" max="6" width="14.7265625" bestFit="1" customWidth="1"/>
    <col min="7" max="7" width="27.453125" customWidth="1"/>
    <col min="9" max="9" width="11.1796875" hidden="1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59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10</v>
      </c>
      <c r="I5" s="2" t="s">
        <v>100</v>
      </c>
    </row>
    <row r="6" spans="1:9" ht="50.25" customHeight="1" x14ac:dyDescent="0.35">
      <c r="A6" s="1" t="s">
        <v>61</v>
      </c>
      <c r="B6" s="1"/>
      <c r="C6" s="3"/>
      <c r="D6" s="1"/>
      <c r="E6" s="4"/>
      <c r="F6" s="5">
        <v>0</v>
      </c>
      <c r="G6" s="5">
        <v>0</v>
      </c>
      <c r="I6" s="5">
        <v>0</v>
      </c>
    </row>
  </sheetData>
  <mergeCells count="3">
    <mergeCell ref="A1:G1"/>
    <mergeCell ref="A2:G2"/>
    <mergeCell ref="A3:G3"/>
  </mergeCells>
  <pageMargins left="0.511811024" right="0.511811024" top="0.78740157499999996" bottom="0.78740157499999996" header="0.31496062000000002" footer="0.3149606200000000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14D92-D1FA-428B-9312-49EB4B4E87AF}">
  <dimension ref="A1:I10"/>
  <sheetViews>
    <sheetView workbookViewId="0">
      <selection sqref="A1:XFD1048576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8.363281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421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s="49" customFormat="1" ht="28.5" customHeight="1" x14ac:dyDescent="0.35">
      <c r="A6" s="37" t="s">
        <v>385</v>
      </c>
      <c r="B6" s="37" t="s">
        <v>387</v>
      </c>
      <c r="C6" s="22">
        <v>45236</v>
      </c>
      <c r="D6" s="37" t="s">
        <v>80</v>
      </c>
      <c r="E6" s="37" t="s">
        <v>428</v>
      </c>
      <c r="F6" s="41">
        <v>0</v>
      </c>
      <c r="G6" s="50">
        <v>1500</v>
      </c>
      <c r="H6" s="50">
        <v>1480</v>
      </c>
      <c r="I6" s="41">
        <v>0</v>
      </c>
    </row>
    <row r="7" spans="1:9" ht="28.5" customHeight="1" x14ac:dyDescent="0.35">
      <c r="A7" s="37" t="s">
        <v>422</v>
      </c>
      <c r="B7" s="37" t="s">
        <v>13</v>
      </c>
      <c r="C7" s="22">
        <v>45236</v>
      </c>
      <c r="D7" s="37" t="s">
        <v>80</v>
      </c>
      <c r="E7" s="37" t="s">
        <v>428</v>
      </c>
      <c r="F7" s="41">
        <v>0</v>
      </c>
      <c r="G7" s="50">
        <v>1500</v>
      </c>
      <c r="H7" s="50">
        <v>954</v>
      </c>
      <c r="I7" s="41">
        <v>0</v>
      </c>
    </row>
    <row r="8" spans="1:9" ht="27.5" customHeight="1" x14ac:dyDescent="0.35">
      <c r="A8" s="37" t="s">
        <v>415</v>
      </c>
      <c r="B8" s="37" t="s">
        <v>423</v>
      </c>
      <c r="C8" s="22">
        <v>45247</v>
      </c>
      <c r="D8" s="37" t="s">
        <v>426</v>
      </c>
      <c r="E8" s="37" t="s">
        <v>429</v>
      </c>
      <c r="F8" s="41"/>
      <c r="G8" s="50">
        <v>1350</v>
      </c>
      <c r="H8" s="50"/>
      <c r="I8" s="41"/>
    </row>
    <row r="9" spans="1:9" ht="27.5" customHeight="1" x14ac:dyDescent="0.35">
      <c r="A9" s="37" t="s">
        <v>415</v>
      </c>
      <c r="B9" s="37" t="s">
        <v>423</v>
      </c>
      <c r="C9" s="22">
        <v>45254</v>
      </c>
      <c r="D9" s="37" t="s">
        <v>427</v>
      </c>
      <c r="E9" s="37" t="s">
        <v>430</v>
      </c>
      <c r="F9" s="41"/>
      <c r="G9" s="50">
        <v>2150</v>
      </c>
      <c r="H9" s="50"/>
      <c r="I9" s="41"/>
    </row>
    <row r="10" spans="1:9" s="49" customFormat="1" ht="27.5" customHeight="1" x14ac:dyDescent="0.35">
      <c r="A10" s="37" t="s">
        <v>424</v>
      </c>
      <c r="B10" s="37" t="s">
        <v>425</v>
      </c>
      <c r="C10" s="22">
        <v>45257</v>
      </c>
      <c r="D10" s="37" t="s">
        <v>420</v>
      </c>
      <c r="E10" s="37" t="s">
        <v>431</v>
      </c>
      <c r="F10" s="41">
        <v>0</v>
      </c>
      <c r="G10" s="50">
        <v>1500</v>
      </c>
      <c r="H10" s="50">
        <v>2340</v>
      </c>
      <c r="I10" s="41">
        <v>0</v>
      </c>
    </row>
  </sheetData>
  <mergeCells count="3">
    <mergeCell ref="A1:G1"/>
    <mergeCell ref="A2:G2"/>
    <mergeCell ref="A3:G3"/>
  </mergeCells>
  <dataValidations count="5">
    <dataValidation type="textLength" showInputMessage="1" showErrorMessage="1" errorTitle="Cargo" error="Quantidade de caracter Insuficiente_x000a__x000a_no mínimo 5 caracteres e no máximo 200 caracteres" promptTitle="Cargo" prompt="Cargo (até 200 caracteres)" sqref="B6:B10" xr:uid="{47269ACA-1E5C-4910-915E-BADF07E29739}">
      <formula1>5</formula1>
      <formula2>200</formula2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:H10" xr:uid="{4398C374-423C-4843-86E4-FF69EA814D2A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10" xr:uid="{035FD425-CAD4-41BB-892B-48BD5ABA3101}">
      <formula1>IF((DATEVALUE(TEXT(C6, "dd/mm/aaaa"))), C6, TEXT(C6,"dd/mm/aaaa"))</formula1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10" xr:uid="{990CDE32-96BC-4B87-AF9A-3EDA61D99E6D}">
      <formula1>5</formula1>
      <formula2>200</formula2>
    </dataValidation>
    <dataValidation allowBlank="1" showInputMessage="1" showErrorMessage="1" promptTitle="Destino" prompt="Campo Livre" sqref="D6:E10" xr:uid="{0B5323CA-B5BB-48A4-BD19-6A035FE6E92D}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779AF-6A95-4CC4-AC43-5CD2E6F689B5}">
  <dimension ref="A1:I7"/>
  <sheetViews>
    <sheetView workbookViewId="0">
      <selection activeCell="B11" sqref="B11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432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2</v>
      </c>
      <c r="B5" s="2" t="s">
        <v>3</v>
      </c>
      <c r="C5" s="2" t="s">
        <v>4</v>
      </c>
      <c r="D5" s="11" t="s">
        <v>189</v>
      </c>
      <c r="E5" s="11" t="s">
        <v>192</v>
      </c>
      <c r="F5" s="11" t="s">
        <v>190</v>
      </c>
      <c r="G5" s="11" t="s">
        <v>191</v>
      </c>
      <c r="H5" s="11" t="s">
        <v>190</v>
      </c>
      <c r="I5" s="11" t="s">
        <v>191</v>
      </c>
    </row>
    <row r="7" spans="1:9" x14ac:dyDescent="0.35">
      <c r="A7" s="29"/>
      <c r="C7" s="31"/>
      <c r="D7" s="28"/>
      <c r="E7" s="10"/>
    </row>
  </sheetData>
  <mergeCells count="3">
    <mergeCell ref="A1:G1"/>
    <mergeCell ref="A2:G2"/>
    <mergeCell ref="A3:G3"/>
  </mergeCells>
  <dataValidations count="1">
    <dataValidation allowBlank="1" showInputMessage="1" showErrorMessage="1" promptTitle="Destino" prompt="Campo Livre" sqref="C6:C7" xr:uid="{27F84C76-30B4-4930-8730-D1DC4B3BCEE3}"/>
  </dataValidations>
  <pageMargins left="0.511811024" right="0.511811024" top="0.78740157499999996" bottom="0.78740157499999996" header="0.31496062000000002" footer="0.3149606200000000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90440-2E1A-4E82-B2DC-D68051CCECE8}">
  <dimension ref="A1:I7"/>
  <sheetViews>
    <sheetView zoomScale="80" zoomScaleNormal="80" workbookViewId="0">
      <selection activeCell="B7" sqref="B7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4.816406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433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2</v>
      </c>
      <c r="B5" s="2" t="s">
        <v>3</v>
      </c>
      <c r="C5" s="2" t="s">
        <v>4</v>
      </c>
      <c r="D5" s="11" t="s">
        <v>189</v>
      </c>
      <c r="E5" s="11" t="s">
        <v>192</v>
      </c>
      <c r="F5" s="11" t="s">
        <v>190</v>
      </c>
      <c r="G5" s="11" t="s">
        <v>191</v>
      </c>
      <c r="H5" s="11" t="s">
        <v>190</v>
      </c>
      <c r="I5" s="11" t="s">
        <v>191</v>
      </c>
    </row>
    <row r="7" spans="1:9" x14ac:dyDescent="0.35">
      <c r="A7" s="29"/>
      <c r="C7" s="31"/>
      <c r="D7" s="28"/>
      <c r="E7" s="10"/>
    </row>
  </sheetData>
  <mergeCells count="3">
    <mergeCell ref="A1:G1"/>
    <mergeCell ref="A2:G2"/>
    <mergeCell ref="A3:G3"/>
  </mergeCells>
  <dataValidations count="1">
    <dataValidation allowBlank="1" showInputMessage="1" showErrorMessage="1" promptTitle="Destino" prompt="Campo Livre" sqref="C6:C7" xr:uid="{DE08D43D-EC1A-439B-901F-DDF390BDF7B7}"/>
  </dataValidations>
  <pageMargins left="0.511811024" right="0.511811024" top="0.78740157499999996" bottom="0.78740157499999996" header="0.31496062000000002" footer="0.3149606200000000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5A92A-6242-4736-8B78-1E2F5983DACB}">
  <dimension ref="A1:I7"/>
  <sheetViews>
    <sheetView zoomScale="80" zoomScaleNormal="80" workbookViewId="0">
      <selection activeCell="A6" sqref="A6:XFD7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8.36328125" customWidth="1"/>
    <col min="5" max="5" width="51.1796875" customWidth="1"/>
    <col min="6" max="6" width="16.54296875" customWidth="1"/>
    <col min="7" max="7" width="14.453125" customWidth="1"/>
    <col min="8" max="8" width="12.4531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451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11" t="s">
        <v>190</v>
      </c>
      <c r="I5" s="11" t="s">
        <v>191</v>
      </c>
    </row>
    <row r="6" spans="1:9" ht="27.5" customHeight="1" x14ac:dyDescent="0.35">
      <c r="A6" s="37" t="s">
        <v>385</v>
      </c>
      <c r="B6" s="37" t="s">
        <v>375</v>
      </c>
      <c r="C6" s="51">
        <v>45341</v>
      </c>
      <c r="D6" s="37" t="s">
        <v>22</v>
      </c>
      <c r="E6" s="37" t="s">
        <v>436</v>
      </c>
      <c r="F6" s="41"/>
      <c r="G6" s="50">
        <v>900</v>
      </c>
      <c r="H6" s="50"/>
      <c r="I6" s="41"/>
    </row>
    <row r="7" spans="1:9" s="49" customFormat="1" ht="27.5" customHeight="1" x14ac:dyDescent="0.35">
      <c r="A7" s="37" t="s">
        <v>434</v>
      </c>
      <c r="B7" s="37" t="s">
        <v>435</v>
      </c>
      <c r="C7" s="51">
        <v>45341</v>
      </c>
      <c r="D7" s="37" t="s">
        <v>22</v>
      </c>
      <c r="E7" s="37" t="s">
        <v>436</v>
      </c>
      <c r="F7" s="41">
        <v>0</v>
      </c>
      <c r="G7" s="50">
        <v>900</v>
      </c>
      <c r="H7" s="50"/>
      <c r="I7" s="41">
        <v>0</v>
      </c>
    </row>
  </sheetData>
  <mergeCells count="3">
    <mergeCell ref="A1:G1"/>
    <mergeCell ref="A2:G2"/>
    <mergeCell ref="A3:G3"/>
  </mergeCells>
  <dataValidations count="5">
    <dataValidation allowBlank="1" showInputMessage="1" showErrorMessage="1" promptTitle="Destino" prompt="Campo Livre" sqref="D6:E7" xr:uid="{FE55C067-5BF2-4754-9BFC-35D075601A23}"/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7" xr:uid="{13EEAD50-61AD-4FB4-BB6A-DCBD7E35F121}">
      <formula1>5</formula1>
      <formula2>200</formula2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7" xr:uid="{A605FB3B-40F0-44ED-96C9-8882650A7EF7}">
      <formula1>IF((DATEVALUE(TEXT(C6, "dd/mm/aaaa"))), C6, TEXT(C6,"dd/mm/aaaa"))</formula1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:H7" xr:uid="{C5E8AD32-5E45-455F-AA27-DFCD1A2DFB3A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  <dataValidation type="textLength" showInputMessage="1" showErrorMessage="1" errorTitle="Cargo" error="Quantidade de caracter Insuficiente_x000a__x000a_no mínimo 5 caracteres e no máximo 200 caracteres" promptTitle="Cargo" prompt="Cargo (até 200 caracteres)" sqref="B6:B7" xr:uid="{F040FEAF-2083-4460-8149-094151F7568E}">
      <formula1>5</formula1>
      <formula2>200</formula2>
    </dataValidation>
  </dataValidations>
  <pageMargins left="0.511811024" right="0.511811024" top="0.78740157499999996" bottom="0.78740157499999996" header="0.31496062000000002" footer="0.3149606200000000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BC89C-4946-420C-B125-3191CEF31BD3}">
  <dimension ref="A1:I12"/>
  <sheetViews>
    <sheetView zoomScale="80" zoomScaleNormal="80" workbookViewId="0">
      <selection activeCell="A6" sqref="A6:XFD12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8.36328125" customWidth="1"/>
    <col min="5" max="5" width="52.90625" customWidth="1"/>
    <col min="6" max="6" width="16.54296875" customWidth="1"/>
    <col min="7" max="7" width="14.453125" customWidth="1"/>
    <col min="8" max="8" width="16.906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450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57" t="s">
        <v>190</v>
      </c>
      <c r="I5" s="11" t="s">
        <v>191</v>
      </c>
    </row>
    <row r="6" spans="1:9" ht="27.5" customHeight="1" x14ac:dyDescent="0.35">
      <c r="A6" s="53" t="s">
        <v>383</v>
      </c>
      <c r="B6" s="54" t="s">
        <v>437</v>
      </c>
      <c r="C6" s="51">
        <v>45355</v>
      </c>
      <c r="D6" s="37" t="s">
        <v>26</v>
      </c>
      <c r="E6" s="37" t="s">
        <v>440</v>
      </c>
      <c r="F6" s="41"/>
      <c r="G6" s="50">
        <v>2100</v>
      </c>
      <c r="H6" s="50">
        <v>1320</v>
      </c>
      <c r="I6" s="41"/>
    </row>
    <row r="7" spans="1:9" ht="27.5" customHeight="1" x14ac:dyDescent="0.35">
      <c r="A7" s="53" t="s">
        <v>384</v>
      </c>
      <c r="B7" s="54" t="s">
        <v>409</v>
      </c>
      <c r="C7" s="51">
        <v>45355</v>
      </c>
      <c r="D7" s="37" t="s">
        <v>26</v>
      </c>
      <c r="E7" s="37" t="s">
        <v>440</v>
      </c>
      <c r="F7" s="41"/>
      <c r="G7" s="50">
        <v>2100</v>
      </c>
      <c r="H7" s="50">
        <v>1320</v>
      </c>
      <c r="I7" s="41"/>
    </row>
    <row r="8" spans="1:9" ht="27.5" customHeight="1" x14ac:dyDescent="0.35">
      <c r="A8" s="53" t="s">
        <v>313</v>
      </c>
      <c r="B8" s="54" t="s">
        <v>289</v>
      </c>
      <c r="C8" s="51">
        <v>45355</v>
      </c>
      <c r="D8" s="37" t="s">
        <v>26</v>
      </c>
      <c r="E8" s="37" t="s">
        <v>440</v>
      </c>
      <c r="F8" s="41"/>
      <c r="G8" s="50">
        <v>2100</v>
      </c>
      <c r="H8" s="50">
        <v>1320</v>
      </c>
      <c r="I8" s="41"/>
    </row>
    <row r="9" spans="1:9" ht="27.5" customHeight="1" x14ac:dyDescent="0.35">
      <c r="A9" s="53" t="s">
        <v>388</v>
      </c>
      <c r="B9" s="54" t="s">
        <v>438</v>
      </c>
      <c r="C9" s="51">
        <v>45355</v>
      </c>
      <c r="D9" s="37" t="s">
        <v>26</v>
      </c>
      <c r="E9" s="37" t="s">
        <v>440</v>
      </c>
      <c r="F9" s="41"/>
      <c r="G9" s="50">
        <v>2100</v>
      </c>
      <c r="H9" s="50">
        <v>1540</v>
      </c>
      <c r="I9" s="41"/>
    </row>
    <row r="10" spans="1:9" ht="27.5" customHeight="1" x14ac:dyDescent="0.35">
      <c r="A10" s="53" t="s">
        <v>382</v>
      </c>
      <c r="B10" s="54" t="s">
        <v>439</v>
      </c>
      <c r="C10" s="51">
        <v>45355</v>
      </c>
      <c r="D10" s="37" t="s">
        <v>26</v>
      </c>
      <c r="E10" s="37" t="s">
        <v>440</v>
      </c>
      <c r="F10" s="41"/>
      <c r="G10" s="50">
        <v>2100</v>
      </c>
      <c r="H10" s="50">
        <v>1320</v>
      </c>
      <c r="I10" s="41"/>
    </row>
    <row r="11" spans="1:9" ht="27.5" customHeight="1" x14ac:dyDescent="0.35">
      <c r="A11" s="53" t="s">
        <v>385</v>
      </c>
      <c r="B11" s="54" t="s">
        <v>375</v>
      </c>
      <c r="C11" s="51">
        <v>45355</v>
      </c>
      <c r="D11" s="37" t="s">
        <v>26</v>
      </c>
      <c r="E11" s="37" t="s">
        <v>440</v>
      </c>
      <c r="F11" s="41"/>
      <c r="G11" s="50">
        <v>1500</v>
      </c>
      <c r="H11" s="50">
        <v>890</v>
      </c>
      <c r="I11" s="41"/>
    </row>
    <row r="12" spans="1:9" ht="28" customHeight="1" x14ac:dyDescent="0.35">
      <c r="A12" s="53" t="s">
        <v>388</v>
      </c>
      <c r="B12" s="54" t="s">
        <v>438</v>
      </c>
      <c r="C12" s="51">
        <v>45369</v>
      </c>
      <c r="D12" s="37" t="s">
        <v>420</v>
      </c>
      <c r="E12" s="37" t="s">
        <v>446</v>
      </c>
      <c r="F12" s="41"/>
      <c r="G12" s="50">
        <v>2100</v>
      </c>
      <c r="H12" s="50">
        <v>2592.04</v>
      </c>
      <c r="I12" s="41"/>
    </row>
  </sheetData>
  <mergeCells count="3">
    <mergeCell ref="A1:G1"/>
    <mergeCell ref="A2:G2"/>
    <mergeCell ref="A3:G3"/>
  </mergeCells>
  <dataValidations count="5">
    <dataValidation type="textLength" showInputMessage="1" showErrorMessage="1" errorTitle="Cargo" error="Quantidade de caracter Insuficiente_x000a__x000a_no mínimo 5 caracteres e no máximo 200 caracteres" promptTitle="Cargo" prompt="Cargo (até 200 caracteres)" sqref="B6:B12" xr:uid="{3745A143-2C25-4DB7-B1A1-E92BE4F1558D}">
      <formula1>5</formula1>
      <formula2>200</formula2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:H12" xr:uid="{0AC664B7-3239-44E7-B3FC-8429C8B7F9F4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12" xr:uid="{76666279-B2BC-43DF-BD3D-BB4DAF003EC6}">
      <formula1>IF((DATEVALUE(TEXT(C6, "dd/mm/aaaa"))), C6, TEXT(C6,"dd/mm/aaaa"))</formula1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12" xr:uid="{AAF56D2E-2AF0-48DD-87E2-8EA7465C65BE}">
      <formula1>5</formula1>
      <formula2>200</formula2>
    </dataValidation>
    <dataValidation allowBlank="1" showInputMessage="1" showErrorMessage="1" promptTitle="Destino" prompt="Campo Livre" sqref="D6:E12" xr:uid="{FD946974-D29B-4936-94D9-E98A832897EF}"/>
  </dataValidations>
  <pageMargins left="0.511811024" right="0.511811024" top="0.78740157499999996" bottom="0.78740157499999996" header="0.31496062000000002" footer="0.3149606200000000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BEBC2-81C1-43A3-8C7B-820AAEB18C3B}">
  <dimension ref="A1:I10"/>
  <sheetViews>
    <sheetView zoomScale="80" zoomScaleNormal="80" workbookViewId="0">
      <selection activeCell="A6" sqref="A6:XFD10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8.36328125" customWidth="1"/>
    <col min="5" max="5" width="52.90625" customWidth="1"/>
    <col min="6" max="6" width="16.54296875" customWidth="1"/>
    <col min="7" max="7" width="14.453125" customWidth="1"/>
    <col min="8" max="8" width="16.906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449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57" t="s">
        <v>190</v>
      </c>
      <c r="I5" s="11" t="s">
        <v>191</v>
      </c>
    </row>
    <row r="6" spans="1:9" ht="27.5" customHeight="1" x14ac:dyDescent="0.35">
      <c r="A6" s="52" t="s">
        <v>383</v>
      </c>
      <c r="B6" s="54" t="s">
        <v>413</v>
      </c>
      <c r="C6" s="55">
        <v>45390</v>
      </c>
      <c r="D6" s="59" t="s">
        <v>212</v>
      </c>
      <c r="E6" s="37" t="s">
        <v>441</v>
      </c>
      <c r="F6" s="41"/>
      <c r="G6" s="56">
        <v>1350</v>
      </c>
      <c r="H6" s="58">
        <v>2477.11</v>
      </c>
      <c r="I6" s="41"/>
    </row>
    <row r="7" spans="1:9" ht="27.5" customHeight="1" x14ac:dyDescent="0.35">
      <c r="A7" s="52" t="s">
        <v>384</v>
      </c>
      <c r="B7" s="54" t="s">
        <v>409</v>
      </c>
      <c r="C7" s="55">
        <v>45390</v>
      </c>
      <c r="D7" s="59" t="s">
        <v>212</v>
      </c>
      <c r="E7" s="37" t="s">
        <v>441</v>
      </c>
      <c r="F7" s="41"/>
      <c r="G7" s="56">
        <v>1350</v>
      </c>
      <c r="H7" s="58">
        <v>2226.11</v>
      </c>
      <c r="I7" s="41"/>
    </row>
    <row r="8" spans="1:9" ht="27.5" customHeight="1" x14ac:dyDescent="0.35">
      <c r="A8" s="52" t="s">
        <v>382</v>
      </c>
      <c r="B8" s="54" t="s">
        <v>439</v>
      </c>
      <c r="C8" s="55">
        <v>45390</v>
      </c>
      <c r="D8" s="59" t="s">
        <v>212</v>
      </c>
      <c r="E8" s="37" t="s">
        <v>441</v>
      </c>
      <c r="F8" s="41"/>
      <c r="G8" s="56">
        <v>1350</v>
      </c>
      <c r="H8" s="58">
        <v>2477.11</v>
      </c>
      <c r="I8" s="41"/>
    </row>
    <row r="9" spans="1:9" ht="27.5" customHeight="1" x14ac:dyDescent="0.35">
      <c r="A9" s="52" t="s">
        <v>385</v>
      </c>
      <c r="B9" s="54" t="s">
        <v>444</v>
      </c>
      <c r="C9" s="55">
        <v>45405</v>
      </c>
      <c r="D9" s="59" t="s">
        <v>22</v>
      </c>
      <c r="E9" s="37" t="s">
        <v>445</v>
      </c>
      <c r="F9" s="41"/>
      <c r="G9" s="56">
        <v>1500</v>
      </c>
      <c r="H9" s="58">
        <v>753.27</v>
      </c>
      <c r="I9" s="41"/>
    </row>
    <row r="10" spans="1:9" ht="27.5" customHeight="1" x14ac:dyDescent="0.35">
      <c r="A10" s="52" t="s">
        <v>442</v>
      </c>
      <c r="B10" s="54" t="s">
        <v>443</v>
      </c>
      <c r="C10" s="55">
        <v>45405</v>
      </c>
      <c r="D10" s="59" t="s">
        <v>22</v>
      </c>
      <c r="E10" s="37" t="s">
        <v>445</v>
      </c>
      <c r="F10" s="41"/>
      <c r="G10" s="56">
        <v>1500</v>
      </c>
      <c r="H10" s="58">
        <v>753.27</v>
      </c>
      <c r="I10" s="41"/>
    </row>
  </sheetData>
  <mergeCells count="3">
    <mergeCell ref="A1:G1"/>
    <mergeCell ref="A2:G2"/>
    <mergeCell ref="A3:G3"/>
  </mergeCells>
  <dataValidations count="5">
    <dataValidation allowBlank="1" showInputMessage="1" showErrorMessage="1" promptTitle="Destino" prompt="Campo Livre" sqref="D6:E10" xr:uid="{840D914E-36FC-49EA-A517-DF86103A2E59}"/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10" xr:uid="{BAC567A2-3C7A-4BC9-BC96-98F1058CC393}">
      <formula1>5</formula1>
      <formula2>200</formula2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10" xr:uid="{B3ABA6B8-1EC3-42B4-B02C-93F895583B34}">
      <formula1>IF((DATEVALUE(TEXT(C6, "dd/mm/aaaa"))), C6, TEXT(C6,"dd/mm/aaaa"))</formula1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:H10" xr:uid="{4D0A94AB-3EE0-4FC7-AC0A-76BD899E324B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  <dataValidation type="textLength" showInputMessage="1" showErrorMessage="1" errorTitle="Cargo" error="Quantidade de caracter Insuficiente_x000a__x000a_no mínimo 5 caracteres e no máximo 200 caracteres" promptTitle="Cargo" prompt="Cargo (até 200 caracteres)" sqref="B6:B10" xr:uid="{683F2390-139B-4BAB-9F9D-7FB6DC68DC33}">
      <formula1>5</formula1>
      <formula2>200</formula2>
    </dataValidation>
  </dataValidations>
  <pageMargins left="0.511811024" right="0.511811024" top="0.78740157499999996" bottom="0.78740157499999996" header="0.31496062000000002" footer="0.3149606200000000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BDD60-5B32-4D12-B30D-6A089DC39547}">
  <dimension ref="A1:I8"/>
  <sheetViews>
    <sheetView zoomScale="80" zoomScaleNormal="80" workbookViewId="0">
      <selection activeCell="A6" sqref="A6:XFD8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8.36328125" customWidth="1"/>
    <col min="5" max="5" width="52.90625" customWidth="1"/>
    <col min="6" max="6" width="16.54296875" customWidth="1"/>
    <col min="7" max="7" width="14.453125" customWidth="1"/>
    <col min="8" max="8" width="16.906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448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57" t="s">
        <v>190</v>
      </c>
      <c r="I5" s="11" t="s">
        <v>191</v>
      </c>
    </row>
    <row r="6" spans="1:9" ht="27.5" customHeight="1" x14ac:dyDescent="0.35">
      <c r="A6" s="52" t="s">
        <v>383</v>
      </c>
      <c r="B6" s="54" t="s">
        <v>413</v>
      </c>
      <c r="C6" s="55">
        <v>45467</v>
      </c>
      <c r="D6" s="59" t="s">
        <v>396</v>
      </c>
      <c r="E6" s="37" t="s">
        <v>447</v>
      </c>
      <c r="F6" s="41"/>
      <c r="G6" s="56">
        <v>2100</v>
      </c>
      <c r="H6" s="58">
        <v>1324.37</v>
      </c>
      <c r="I6" s="41"/>
    </row>
    <row r="7" spans="1:9" ht="27.5" customHeight="1" x14ac:dyDescent="0.35">
      <c r="A7" s="52" t="s">
        <v>384</v>
      </c>
      <c r="B7" s="54" t="s">
        <v>409</v>
      </c>
      <c r="C7" s="55">
        <v>45467</v>
      </c>
      <c r="D7" s="59" t="s">
        <v>396</v>
      </c>
      <c r="E7" s="37" t="s">
        <v>447</v>
      </c>
      <c r="F7" s="41"/>
      <c r="G7" s="56">
        <v>2100</v>
      </c>
      <c r="H7" s="58">
        <v>1324.37</v>
      </c>
      <c r="I7" s="41"/>
    </row>
    <row r="8" spans="1:9" ht="27.5" customHeight="1" x14ac:dyDescent="0.35">
      <c r="A8" s="52" t="s">
        <v>382</v>
      </c>
      <c r="B8" s="54" t="s">
        <v>439</v>
      </c>
      <c r="C8" s="55">
        <v>45467</v>
      </c>
      <c r="D8" s="59" t="s">
        <v>396</v>
      </c>
      <c r="E8" s="37" t="s">
        <v>447</v>
      </c>
      <c r="F8" s="41"/>
      <c r="G8" s="56">
        <v>2100</v>
      </c>
      <c r="H8" s="58">
        <v>1324.37</v>
      </c>
      <c r="I8" s="41"/>
    </row>
  </sheetData>
  <mergeCells count="3">
    <mergeCell ref="A1:G1"/>
    <mergeCell ref="A2:G2"/>
    <mergeCell ref="A3:G3"/>
  </mergeCells>
  <dataValidations count="5">
    <dataValidation type="textLength" showInputMessage="1" showErrorMessage="1" errorTitle="Cargo" error="Quantidade de caracter Insuficiente_x000a__x000a_no mínimo 5 caracteres e no máximo 200 caracteres" promptTitle="Cargo" prompt="Cargo (até 200 caracteres)" sqref="B6:B8" xr:uid="{8980DC3C-AE97-40AA-B20D-19A768C286CD}">
      <formula1>5</formula1>
      <formula2>200</formula2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:H8" xr:uid="{56EC74C6-DBFF-467D-9E7B-5A34DE38046A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8" xr:uid="{5845D59F-8E7E-429E-A21C-86B22771DCC2}">
      <formula1>IF((DATEVALUE(TEXT(C6, "dd/mm/aaaa"))), C6, TEXT(C6,"dd/mm/aaaa"))</formula1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8" xr:uid="{C95EDBEC-5338-4BBD-8AF8-504D5F2E1921}">
      <formula1>5</formula1>
      <formula2>200</formula2>
    </dataValidation>
    <dataValidation allowBlank="1" showInputMessage="1" showErrorMessage="1" promptTitle="Destino" prompt="Campo Livre" sqref="D6:E8" xr:uid="{59F7992A-444D-4EC0-9E5C-7FD3F1843511}"/>
  </dataValidations>
  <pageMargins left="0.511811024" right="0.511811024" top="0.78740157499999996" bottom="0.78740157499999996" header="0.31496062000000002" footer="0.3149606200000000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C7C64-822E-4CBA-BDF1-6892C48C50C5}">
  <dimension ref="A1:I7"/>
  <sheetViews>
    <sheetView zoomScale="80" zoomScaleNormal="80" workbookViewId="0">
      <selection activeCell="A6" sqref="A6:XFD7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8.36328125" customWidth="1"/>
    <col min="5" max="5" width="52.90625" customWidth="1"/>
    <col min="6" max="6" width="16.54296875" customWidth="1"/>
    <col min="7" max="7" width="14.453125" customWidth="1"/>
    <col min="8" max="8" width="16.906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452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57" t="s">
        <v>190</v>
      </c>
      <c r="I5" s="11" t="s">
        <v>191</v>
      </c>
    </row>
    <row r="6" spans="1:9" s="48" customFormat="1" ht="27.5" customHeight="1" x14ac:dyDescent="0.35">
      <c r="A6" s="52" t="s">
        <v>385</v>
      </c>
      <c r="B6" s="54" t="s">
        <v>375</v>
      </c>
      <c r="C6" s="55">
        <v>45496</v>
      </c>
      <c r="D6" s="59" t="s">
        <v>43</v>
      </c>
      <c r="E6" s="37" t="s">
        <v>454</v>
      </c>
      <c r="F6" s="41"/>
      <c r="G6" s="56">
        <v>2100</v>
      </c>
      <c r="H6" s="60">
        <v>1590</v>
      </c>
      <c r="I6" s="41"/>
    </row>
    <row r="7" spans="1:9" s="48" customFormat="1" ht="27.5" customHeight="1" x14ac:dyDescent="0.35">
      <c r="A7" s="52" t="s">
        <v>388</v>
      </c>
      <c r="B7" s="54" t="s">
        <v>453</v>
      </c>
      <c r="C7" s="55">
        <v>45495</v>
      </c>
      <c r="D7" s="59" t="s">
        <v>396</v>
      </c>
      <c r="E7" s="37" t="s">
        <v>455</v>
      </c>
      <c r="F7" s="41"/>
      <c r="G7" s="56">
        <v>2700</v>
      </c>
      <c r="H7" s="60">
        <v>2650</v>
      </c>
      <c r="I7" s="41"/>
    </row>
  </sheetData>
  <mergeCells count="3">
    <mergeCell ref="A1:G1"/>
    <mergeCell ref="A2:G2"/>
    <mergeCell ref="A3:G3"/>
  </mergeCells>
  <dataValidations count="5">
    <dataValidation allowBlank="1" showInputMessage="1" showErrorMessage="1" promptTitle="Destino" prompt="Campo Livre" sqref="D6:E7" xr:uid="{4CF74A34-1998-4456-81E8-D2F5352CAA31}"/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7" xr:uid="{3DD852A4-C1F4-4D07-8194-0B108D123C89}">
      <formula1>5</formula1>
      <formula2>200</formula2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7" xr:uid="{4DCC0EF2-EE04-4D5E-8338-8423180E0B93}">
      <formula1>IF((DATEVALUE(TEXT(C6, "dd/mm/aaaa"))), C6, TEXT(C6,"dd/mm/aaaa"))</formula1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:H7" xr:uid="{63164FAB-C1EF-4BC8-B4F8-FAF00FD4631A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  <dataValidation type="textLength" showInputMessage="1" showErrorMessage="1" errorTitle="Cargo" error="Quantidade de caracter Insuficiente_x000a__x000a_no mínimo 5 caracteres e no máximo 200 caracteres" promptTitle="Cargo" prompt="Cargo (até 200 caracteres)" sqref="B6:B7" xr:uid="{4EDCE55A-3D05-4490-8C97-D4BACF94F4C6}">
      <formula1>5</formula1>
      <formula2>200</formula2>
    </dataValidation>
  </dataValidations>
  <pageMargins left="0.511811024" right="0.511811024" top="0.78740157499999996" bottom="0.78740157499999996" header="0.31496062000000002" footer="0.3149606200000000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E113A-B4F9-4934-9517-8601500816AB}">
  <dimension ref="A1:I9"/>
  <sheetViews>
    <sheetView workbookViewId="0">
      <selection activeCell="A6" sqref="A6:XFD9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8.36328125" customWidth="1"/>
    <col min="5" max="5" width="52.90625" customWidth="1"/>
    <col min="6" max="6" width="16.54296875" customWidth="1"/>
    <col min="7" max="7" width="14.453125" customWidth="1"/>
    <col min="8" max="8" width="16.906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457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57" t="s">
        <v>190</v>
      </c>
      <c r="I5" s="11" t="s">
        <v>191</v>
      </c>
    </row>
    <row r="6" spans="1:9" s="48" customFormat="1" ht="27.5" customHeight="1" x14ac:dyDescent="0.35">
      <c r="A6" s="52" t="s">
        <v>383</v>
      </c>
      <c r="B6" s="54" t="s">
        <v>453</v>
      </c>
      <c r="C6" s="55">
        <v>45509</v>
      </c>
      <c r="D6" s="59" t="s">
        <v>408</v>
      </c>
      <c r="E6" s="37" t="s">
        <v>463</v>
      </c>
      <c r="F6" s="41"/>
      <c r="G6" s="56">
        <v>1350</v>
      </c>
      <c r="H6" s="60"/>
      <c r="I6" s="41"/>
    </row>
    <row r="7" spans="1:9" s="48" customFormat="1" ht="27.5" customHeight="1" x14ac:dyDescent="0.35">
      <c r="A7" s="52" t="s">
        <v>384</v>
      </c>
      <c r="B7" s="54" t="s">
        <v>459</v>
      </c>
      <c r="C7" s="55">
        <v>45509</v>
      </c>
      <c r="D7" s="59" t="s">
        <v>408</v>
      </c>
      <c r="E7" s="37" t="s">
        <v>463</v>
      </c>
      <c r="F7" s="41"/>
      <c r="G7" s="56">
        <v>1350</v>
      </c>
      <c r="H7" s="60"/>
      <c r="I7" s="41"/>
    </row>
    <row r="8" spans="1:9" s="48" customFormat="1" ht="27.5" customHeight="1" x14ac:dyDescent="0.35">
      <c r="A8" s="52" t="s">
        <v>385</v>
      </c>
      <c r="B8" s="54" t="s">
        <v>375</v>
      </c>
      <c r="C8" s="55">
        <v>45510</v>
      </c>
      <c r="D8" s="59" t="s">
        <v>408</v>
      </c>
      <c r="E8" s="37" t="s">
        <v>462</v>
      </c>
      <c r="F8" s="41"/>
      <c r="G8" s="56">
        <v>950</v>
      </c>
      <c r="H8" s="60"/>
      <c r="I8" s="41"/>
    </row>
    <row r="9" spans="1:9" s="48" customFormat="1" ht="27.5" customHeight="1" x14ac:dyDescent="0.35">
      <c r="A9" s="52" t="s">
        <v>458</v>
      </c>
      <c r="B9" s="54" t="s">
        <v>459</v>
      </c>
      <c r="C9" s="55">
        <v>45533</v>
      </c>
      <c r="D9" s="59" t="s">
        <v>460</v>
      </c>
      <c r="E9" s="37" t="s">
        <v>461</v>
      </c>
      <c r="F9" s="41"/>
      <c r="G9" s="56">
        <v>1500</v>
      </c>
      <c r="H9" s="60">
        <v>3050</v>
      </c>
      <c r="I9" s="41"/>
    </row>
  </sheetData>
  <mergeCells count="3">
    <mergeCell ref="A1:G1"/>
    <mergeCell ref="A2:G2"/>
    <mergeCell ref="A3:G3"/>
  </mergeCells>
  <dataValidations count="5">
    <dataValidation type="textLength" showInputMessage="1" showErrorMessage="1" errorTitle="Cargo" error="Quantidade de caracter Insuficiente_x000a__x000a_no mínimo 5 caracteres e no máximo 200 caracteres" promptTitle="Cargo" prompt="Cargo (até 200 caracteres)" sqref="B6:B9" xr:uid="{E1845F16-BD50-4601-9957-C7D3A7D45FAA}">
      <formula1>5</formula1>
      <formula2>200</formula2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G6:H9" xr:uid="{5ABBA015-134F-4136-9557-BB9E2FA680AF}">
      <formula1>IF(VALUE(TEXT(SUBSTITUTE(SUBSTITUTE(G6,".",","), ".", ""), "0,00_ ;-0,00 ")) = VALUE(G6),VALUE(TEXT(SUBSTITUTE(SUBSTITUTE(G6,".",","), ".", ""), "0,00_ ;-0,00 ")),VALUE(TEXT(SUBSTITUTE(SUBSTITUTE(G6,".",","), ".", ""), "0,00_ ;-0,00 ")) )</formula1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9" xr:uid="{92C3D2C4-3BE7-4F06-9D3A-01BF292E2FC7}">
      <formula1>IF((DATEVALUE(TEXT(C6, "dd/mm/aaaa"))), C6, TEXT(C6,"dd/mm/aaaa"))</formula1>
    </dataValidation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9" xr:uid="{83381505-9BE5-4641-A685-5E8F61EADAE5}">
      <formula1>5</formula1>
      <formula2>200</formula2>
    </dataValidation>
    <dataValidation allowBlank="1" showInputMessage="1" showErrorMessage="1" promptTitle="Destino" prompt="Campo Livre" sqref="D6:E9" xr:uid="{71CBC723-EF7C-4CCF-AE83-0D18862658CB}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F5796-800F-4DBF-B8E7-B4ECCA7951AB}">
  <dimension ref="A1:I12"/>
  <sheetViews>
    <sheetView zoomScale="90" zoomScaleNormal="90" workbookViewId="0">
      <selection activeCell="B17" sqref="B17"/>
    </sheetView>
  </sheetViews>
  <sheetFormatPr defaultRowHeight="14.5" x14ac:dyDescent="0.35"/>
  <cols>
    <col min="1" max="1" width="35.1796875" customWidth="1"/>
    <col min="2" max="2" width="44.81640625" customWidth="1"/>
    <col min="3" max="3" width="22.54296875" customWidth="1"/>
    <col min="4" max="4" width="28.36328125" customWidth="1"/>
    <col min="5" max="5" width="52.90625" customWidth="1"/>
    <col min="6" max="6" width="16.54296875" customWidth="1"/>
    <col min="7" max="7" width="14.453125" customWidth="1"/>
    <col min="8" max="8" width="16.90625" customWidth="1"/>
    <col min="9" max="9" width="14.26953125" customWidth="1"/>
    <col min="10" max="10" width="9.1796875" customWidth="1"/>
    <col min="12" max="12" width="12.54296875" customWidth="1"/>
  </cols>
  <sheetData>
    <row r="1" spans="1:9" ht="15.5" x14ac:dyDescent="0.35">
      <c r="A1" s="100" t="s">
        <v>0</v>
      </c>
      <c r="B1" s="100"/>
      <c r="C1" s="100"/>
      <c r="D1" s="100"/>
      <c r="E1" s="100"/>
      <c r="F1" s="100"/>
      <c r="G1" s="100"/>
    </row>
    <row r="2" spans="1:9" ht="15.5" x14ac:dyDescent="0.35">
      <c r="A2" s="100" t="s">
        <v>7</v>
      </c>
      <c r="B2" s="100"/>
      <c r="C2" s="100"/>
      <c r="D2" s="100"/>
      <c r="E2" s="100"/>
      <c r="F2" s="100"/>
      <c r="G2" s="100"/>
    </row>
    <row r="3" spans="1:9" ht="15.5" x14ac:dyDescent="0.35">
      <c r="A3" s="100" t="s">
        <v>464</v>
      </c>
      <c r="B3" s="100"/>
      <c r="C3" s="100"/>
      <c r="D3" s="100"/>
      <c r="E3" s="100"/>
      <c r="F3" s="100"/>
      <c r="G3" s="100"/>
    </row>
    <row r="4" spans="1:9" ht="15.5" x14ac:dyDescent="0.35">
      <c r="A4" s="7"/>
      <c r="B4" s="7"/>
      <c r="C4" s="7"/>
      <c r="D4" s="7"/>
      <c r="E4" s="7"/>
      <c r="F4" s="7"/>
      <c r="G4" s="7"/>
    </row>
    <row r="5" spans="1:9" ht="43.5" x14ac:dyDescent="0.35">
      <c r="A5" s="2" t="s">
        <v>6</v>
      </c>
      <c r="B5" s="2" t="s">
        <v>1</v>
      </c>
      <c r="C5" s="2" t="s">
        <v>2</v>
      </c>
      <c r="D5" s="2" t="s">
        <v>3</v>
      </c>
      <c r="E5" s="2" t="s">
        <v>4</v>
      </c>
      <c r="F5" s="11" t="s">
        <v>189</v>
      </c>
      <c r="G5" s="11" t="s">
        <v>192</v>
      </c>
      <c r="H5" s="57" t="s">
        <v>190</v>
      </c>
      <c r="I5" s="11" t="s">
        <v>191</v>
      </c>
    </row>
    <row r="6" spans="1:9" x14ac:dyDescent="0.35">
      <c r="A6" s="37" t="s">
        <v>385</v>
      </c>
      <c r="B6" s="37" t="s">
        <v>387</v>
      </c>
      <c r="C6" s="22">
        <v>45537</v>
      </c>
      <c r="D6" s="37" t="s">
        <v>460</v>
      </c>
      <c r="E6" s="37" t="s">
        <v>465</v>
      </c>
      <c r="F6" s="50"/>
      <c r="G6" s="50">
        <v>1500</v>
      </c>
      <c r="H6" s="50">
        <v>1180</v>
      </c>
      <c r="I6" s="87"/>
    </row>
    <row r="7" spans="1:9" s="48" customFormat="1" x14ac:dyDescent="0.35">
      <c r="A7" s="37" t="s">
        <v>383</v>
      </c>
      <c r="B7" s="37" t="s">
        <v>425</v>
      </c>
      <c r="C7" s="22">
        <v>45537</v>
      </c>
      <c r="D7" s="37" t="s">
        <v>460</v>
      </c>
      <c r="E7" s="37" t="s">
        <v>465</v>
      </c>
      <c r="F7" s="50"/>
      <c r="G7" s="50">
        <v>1500</v>
      </c>
      <c r="H7" s="50">
        <v>850</v>
      </c>
      <c r="I7" s="88"/>
    </row>
    <row r="8" spans="1:9" s="48" customFormat="1" x14ac:dyDescent="0.35">
      <c r="A8" s="37" t="s">
        <v>466</v>
      </c>
      <c r="B8" s="37" t="s">
        <v>107</v>
      </c>
      <c r="C8" s="22">
        <v>45537</v>
      </c>
      <c r="D8" s="37" t="s">
        <v>460</v>
      </c>
      <c r="E8" s="37" t="s">
        <v>465</v>
      </c>
      <c r="F8" s="50"/>
      <c r="G8" s="50">
        <v>1500</v>
      </c>
      <c r="H8" s="50">
        <v>835</v>
      </c>
      <c r="I8" s="88"/>
    </row>
    <row r="9" spans="1:9" s="48" customFormat="1" x14ac:dyDescent="0.35">
      <c r="A9" s="37" t="s">
        <v>388</v>
      </c>
      <c r="B9" s="37" t="s">
        <v>425</v>
      </c>
      <c r="C9" s="22">
        <v>45541</v>
      </c>
      <c r="D9" s="37" t="s">
        <v>152</v>
      </c>
      <c r="E9" s="37" t="s">
        <v>467</v>
      </c>
      <c r="F9" s="50"/>
      <c r="G9" s="50">
        <v>2700</v>
      </c>
      <c r="H9" s="50">
        <v>5225</v>
      </c>
      <c r="I9" s="88"/>
    </row>
    <row r="10" spans="1:9" x14ac:dyDescent="0.35">
      <c r="A10" s="37" t="s">
        <v>468</v>
      </c>
      <c r="B10" s="37" t="s">
        <v>469</v>
      </c>
      <c r="C10" s="22">
        <v>45541</v>
      </c>
      <c r="D10" s="37" t="s">
        <v>152</v>
      </c>
      <c r="E10" s="37" t="s">
        <v>467</v>
      </c>
      <c r="F10" s="50"/>
      <c r="G10" s="50">
        <v>2700</v>
      </c>
      <c r="H10" s="50">
        <v>4700</v>
      </c>
      <c r="I10" s="87"/>
    </row>
    <row r="11" spans="1:9" x14ac:dyDescent="0.35">
      <c r="A11" s="37" t="s">
        <v>470</v>
      </c>
      <c r="B11" s="37" t="s">
        <v>13</v>
      </c>
      <c r="C11" s="22">
        <v>45541</v>
      </c>
      <c r="D11" s="37" t="s">
        <v>152</v>
      </c>
      <c r="E11" s="37" t="s">
        <v>467</v>
      </c>
      <c r="F11" s="50"/>
      <c r="G11" s="50">
        <v>1500</v>
      </c>
      <c r="H11" s="50">
        <v>4410</v>
      </c>
      <c r="I11" s="87"/>
    </row>
    <row r="12" spans="1:9" x14ac:dyDescent="0.35">
      <c r="A12" s="37" t="s">
        <v>470</v>
      </c>
      <c r="B12" s="37" t="s">
        <v>13</v>
      </c>
      <c r="C12" s="22">
        <v>45561</v>
      </c>
      <c r="D12" s="37" t="s">
        <v>152</v>
      </c>
      <c r="E12" s="37" t="s">
        <v>467</v>
      </c>
      <c r="F12" s="50"/>
      <c r="G12" s="50">
        <v>600</v>
      </c>
      <c r="H12" s="50"/>
      <c r="I12" s="87"/>
    </row>
  </sheetData>
  <mergeCells count="3">
    <mergeCell ref="A1:G1"/>
    <mergeCell ref="A2:G2"/>
    <mergeCell ref="A3:G3"/>
  </mergeCells>
  <dataValidations count="5">
    <dataValidation allowBlank="1" showInputMessage="1" showErrorMessage="1" promptTitle="Destino" prompt="Campo Livre" sqref="D6:E12" xr:uid="{A4B3A086-6EAF-4879-9677-11DC6920D506}"/>
    <dataValidation type="textLength" allowBlank="1" showInputMessage="1" showErrorMessage="1" errorTitle="Nome do Favorecido" error="Quantidade Caracteres Insuficiente, no mínimo 5 caracteres e no máximo 200" promptTitle="Nome do Favorecido" prompt="Nome do Favorecido (até 200 caracteres)" sqref="A6:A12" xr:uid="{10234B7E-4713-4F3B-BC58-9901B98722EC}">
      <formula1>5</formula1>
      <formula2>200</formula2>
    </dataValidation>
    <dataValidation type="custom" operator="equal" allowBlank="1" showInputMessage="1" showErrorMessage="1" errorTitle="Data " error="Data Digitada Invalida._x000a__x000a_O Valor Informado Provavelmente não é uma Data!" promptTitle="Data" prompt="Data (no Formato DD/MM/AAAA)" sqref="C6:C12" xr:uid="{F5B1E108-84E7-4E9E-916D-3346CF2696C6}">
      <formula1>IF((DATEVALUE(TEXT(C6, "dd/mm/aaaa"))), C6, TEXT(C6,"dd/mm/aaaa"))</formula1>
    </dataValidation>
    <dataValidation type="custom" showInputMessage="1" showErrorMessage="1" errorTitle="Valor Diária" error="O Valor Diária é Invalido!_x000a__x000a_Provavelmento o formato do valor está fora do padrão, observe se utilizou &quot;Ponto&quot; para separar os decimais, é necessário &quot;Virgula&quot; para separar os decimais, ou então foi digitado Texto." promptTitle="Valor Diária" prompt="Campo Numérico, com 02 casas decimais sem separador de milhar." sqref="F6:H12" xr:uid="{2707BB0B-4E68-4473-B120-060A06A7C700}">
      <formula1>IF(VALUE(TEXT(SUBSTITUTE(SUBSTITUTE(F6,".",","), ".", ""), "0,00_ ;-0,00 ")) = VALUE(F6),VALUE(TEXT(SUBSTITUTE(SUBSTITUTE(F6,".",","), ".", ""), "0,00_ ;-0,00 ")),VALUE(TEXT(SUBSTITUTE(SUBSTITUTE(F6,".",","), ".", ""), "0,00_ ;-0,00 ")) )</formula1>
    </dataValidation>
    <dataValidation type="textLength" showInputMessage="1" showErrorMessage="1" errorTitle="Cargo" error="Quantidade de caracter Insuficiente_x000a__x000a_no mínimo 5 caracteres e no máximo 200 caracteres" promptTitle="Cargo" prompt="Cargo (até 200 caracteres)" sqref="B6:B12" xr:uid="{19183173-A756-4AA8-844C-84D029C1EC6D}">
      <formula1>5</formula1>
      <formula2>200</formula2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3397D89A92B5459BBDD2C655C9ABE2" ma:contentTypeVersion="12" ma:contentTypeDescription="Create a new document." ma:contentTypeScope="" ma:versionID="04f8a2711ba0411d9185c0fdd0a52449">
  <xsd:schema xmlns:xsd="http://www.w3.org/2001/XMLSchema" xmlns:xs="http://www.w3.org/2001/XMLSchema" xmlns:p="http://schemas.microsoft.com/office/2006/metadata/properties" xmlns:ns2="138f18c3-5fc0-41a2-b0c2-a463808ce319" targetNamespace="http://schemas.microsoft.com/office/2006/metadata/properties" ma:root="true" ma:fieldsID="f0e5a2fd64e83acc21b52544d235a797" ns2:_="">
    <xsd:import namespace="138f18c3-5fc0-41a2-b0c2-a463808ce3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f18c3-5fc0-41a2-b0c2-a463808ce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dab9438-f903-450b-a158-c86bb4a35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8f18c3-5fc0-41a2-b0c2-a463808ce31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1A386B-C2F2-47B6-A308-1479FF0DBA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FCCBB2-6364-4F6E-8E30-C6EC3BC3F1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8f18c3-5fc0-41a2-b0c2-a463808ce3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62A66E-0797-48D6-B1B2-771E55C910AB}">
  <ds:schemaRefs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38f18c3-5fc0-41a2-b0c2-a463808ce3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108</vt:i4>
      </vt:variant>
      <vt:variant>
        <vt:lpstr>Intervalos Nomeados</vt:lpstr>
      </vt:variant>
      <vt:variant>
        <vt:i4>2</vt:i4>
      </vt:variant>
    </vt:vector>
  </HeadingPairs>
  <TitlesOfParts>
    <vt:vector size="110" baseType="lpstr">
      <vt:lpstr>Jun-16</vt:lpstr>
      <vt:lpstr>Jul-16</vt:lpstr>
      <vt:lpstr>Ago-16</vt:lpstr>
      <vt:lpstr>Set-16</vt:lpstr>
      <vt:lpstr>Out-16</vt:lpstr>
      <vt:lpstr>Nov-16</vt:lpstr>
      <vt:lpstr>Dez-16</vt:lpstr>
      <vt:lpstr>Jan-17</vt:lpstr>
      <vt:lpstr>Fev-2017</vt:lpstr>
      <vt:lpstr>Mar-2017</vt:lpstr>
      <vt:lpstr>Abr-17</vt:lpstr>
      <vt:lpstr>Mai-17</vt:lpstr>
      <vt:lpstr>Jun-17</vt:lpstr>
      <vt:lpstr>Jul-17</vt:lpstr>
      <vt:lpstr>Ago-17</vt:lpstr>
      <vt:lpstr>Set-17</vt:lpstr>
      <vt:lpstr>Out-17</vt:lpstr>
      <vt:lpstr>Nov-17</vt:lpstr>
      <vt:lpstr>Dez-17</vt:lpstr>
      <vt:lpstr>Jan-18</vt:lpstr>
      <vt:lpstr>Fev-18</vt:lpstr>
      <vt:lpstr>Mar-18</vt:lpstr>
      <vt:lpstr>Abr-18</vt:lpstr>
      <vt:lpstr>Mai-18</vt:lpstr>
      <vt:lpstr>Jun-18</vt:lpstr>
      <vt:lpstr>Jul-18</vt:lpstr>
      <vt:lpstr>Ago-18</vt:lpstr>
      <vt:lpstr>Set-18</vt:lpstr>
      <vt:lpstr>Out-18</vt:lpstr>
      <vt:lpstr>Nov-18</vt:lpstr>
      <vt:lpstr>Dez-18</vt:lpstr>
      <vt:lpstr>Jan-19</vt:lpstr>
      <vt:lpstr>Fev-19</vt:lpstr>
      <vt:lpstr>Mar-19</vt:lpstr>
      <vt:lpstr>Abr-19</vt:lpstr>
      <vt:lpstr>Mai-19</vt:lpstr>
      <vt:lpstr>Jun-19 </vt:lpstr>
      <vt:lpstr>Jul-19 </vt:lpstr>
      <vt:lpstr>Ago-19</vt:lpstr>
      <vt:lpstr>Set-19 </vt:lpstr>
      <vt:lpstr>Out-19</vt:lpstr>
      <vt:lpstr>Nov-19</vt:lpstr>
      <vt:lpstr>Dez-19</vt:lpstr>
      <vt:lpstr>Jan-20</vt:lpstr>
      <vt:lpstr>Fev-20</vt:lpstr>
      <vt:lpstr>Mar-20</vt:lpstr>
      <vt:lpstr>Abr-20</vt:lpstr>
      <vt:lpstr>Mai-20</vt:lpstr>
      <vt:lpstr>Jun-20</vt:lpstr>
      <vt:lpstr>Jul-20</vt:lpstr>
      <vt:lpstr>Ago-20</vt:lpstr>
      <vt:lpstr>Set-20</vt:lpstr>
      <vt:lpstr>Out-20</vt:lpstr>
      <vt:lpstr>Nov-20</vt:lpstr>
      <vt:lpstr>Dez-20</vt:lpstr>
      <vt:lpstr>Jan-21</vt:lpstr>
      <vt:lpstr>Fev-21</vt:lpstr>
      <vt:lpstr>Mar-21</vt:lpstr>
      <vt:lpstr>Abr-21</vt:lpstr>
      <vt:lpstr>Mai-21</vt:lpstr>
      <vt:lpstr>Jun-21</vt:lpstr>
      <vt:lpstr>Jul-21</vt:lpstr>
      <vt:lpstr>Ago-21</vt:lpstr>
      <vt:lpstr>Set-21</vt:lpstr>
      <vt:lpstr>Out-21</vt:lpstr>
      <vt:lpstr>NOV-21</vt:lpstr>
      <vt:lpstr>DEZ-21</vt:lpstr>
      <vt:lpstr>JAN-22</vt:lpstr>
      <vt:lpstr>FEV-22</vt:lpstr>
      <vt:lpstr>MAR-22</vt:lpstr>
      <vt:lpstr>ABR-22</vt:lpstr>
      <vt:lpstr>MAI-2022</vt:lpstr>
      <vt:lpstr>JUN-2022</vt:lpstr>
      <vt:lpstr>JUL-2022</vt:lpstr>
      <vt:lpstr>AGO-2022</vt:lpstr>
      <vt:lpstr>SET-2022</vt:lpstr>
      <vt:lpstr>OUT-2022</vt:lpstr>
      <vt:lpstr>NOV-2022</vt:lpstr>
      <vt:lpstr>DEZ-2022</vt:lpstr>
      <vt:lpstr>JAN-2023</vt:lpstr>
      <vt:lpstr>FEV-2023</vt:lpstr>
      <vt:lpstr>MAR-2023</vt:lpstr>
      <vt:lpstr>ABR-2023</vt:lpstr>
      <vt:lpstr>MAI-2023</vt:lpstr>
      <vt:lpstr>JUN-2023</vt:lpstr>
      <vt:lpstr>JUL-2023</vt:lpstr>
      <vt:lpstr>AGO-2023</vt:lpstr>
      <vt:lpstr>SET-2023</vt:lpstr>
      <vt:lpstr>OUT-2023</vt:lpstr>
      <vt:lpstr>NOV-2023</vt:lpstr>
      <vt:lpstr>DEZ-2023</vt:lpstr>
      <vt:lpstr>JAN-2024</vt:lpstr>
      <vt:lpstr>FEV-2024</vt:lpstr>
      <vt:lpstr>MAR-2024</vt:lpstr>
      <vt:lpstr>ABR-2024</vt:lpstr>
      <vt:lpstr>JUN-2024</vt:lpstr>
      <vt:lpstr>JUL-2024</vt:lpstr>
      <vt:lpstr>AGO-2024</vt:lpstr>
      <vt:lpstr>SET-2024</vt:lpstr>
      <vt:lpstr>OUT-2024</vt:lpstr>
      <vt:lpstr>NOV-2024</vt:lpstr>
      <vt:lpstr>DEZ-2024</vt:lpstr>
      <vt:lpstr>JAN-2025</vt:lpstr>
      <vt:lpstr>FEV-2025</vt:lpstr>
      <vt:lpstr>MAR-2025</vt:lpstr>
      <vt:lpstr>REQ. TCE-21</vt:lpstr>
      <vt:lpstr>Requisição TCE 23</vt:lpstr>
      <vt:lpstr>Requisição TCE 2024</vt:lpstr>
      <vt:lpstr>'Jun-16'!Area_de_impressao</vt:lpstr>
      <vt:lpstr>'Jun-19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Lylian Fernandes Duarte</dc:creator>
  <cp:lastModifiedBy>Marcos Vinicius Sousa Costa</cp:lastModifiedBy>
  <cp:lastPrinted>2022-05-06T18:59:07Z</cp:lastPrinted>
  <dcterms:created xsi:type="dcterms:W3CDTF">2016-06-20T14:59:32Z</dcterms:created>
  <dcterms:modified xsi:type="dcterms:W3CDTF">2025-04-16T18:21:39Z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0x010100243397D89A92B5459BBDD2C655C9ABE2</vt:lpwstr>
  </property>
  <property fmtid="{D5CDD505-2E9C-101B-9397-08002B2CF9AE}" pid="3" name="MediaServiceImageTags">
    <vt:lpwstr/>
  </property>
</Properties>
</file>